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oedergu\Downloads\"/>
    </mc:Choice>
  </mc:AlternateContent>
  <bookViews>
    <workbookView xWindow="0" yWindow="0" windowWidth="27450" windowHeight="11040"/>
  </bookViews>
  <sheets>
    <sheet name="GuH 233" sheetId="1" r:id="rId1"/>
  </sheets>
  <definedNames>
    <definedName name="_Order1" hidden="1">255</definedName>
    <definedName name="_Order2" hidden="1">255</definedName>
    <definedName name="BLATT_10" localSheetId="0">'GuH 233'!BLATT_10</definedName>
    <definedName name="BLATT_10">[0]!BLATT_10</definedName>
    <definedName name="_xlnm.Print_Area" localSheetId="0">'GuH 233'!$A$2:$L$57</definedName>
    <definedName name="DruckBlatt306R">[0]!DruckBlatt306R</definedName>
    <definedName name="Info">[0]!Info</definedName>
    <definedName name="wrn.Alles._.drucken." localSheetId="0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hidden="1">{#N/A,#N/A,FALSE,"B1";#N/A,#N/A,FALSE,"B2";#N/A,#N/A,FALSE,"B3";#N/A,#N/A,FALSE,"B4";#N/A,#N/A,FALSE,"B5";#N/A,#N/A,FALSE,"B6";#N/A,#N/A,FALSE,"B7";#N/A,#N/A,FALSE,"B8";#N/A,#N/A,FALSE,"B9";#N/A,#N/A,FALSE,"B10"}</definedName>
    <definedName name="zurückinfo">[0]!zurückinfo</definedName>
  </definedNames>
  <calcPr calcId="162913"/>
</workbook>
</file>

<file path=xl/calcChain.xml><?xml version="1.0" encoding="utf-8"?>
<calcChain xmlns="http://schemas.openxmlformats.org/spreadsheetml/2006/main">
  <c r="K55" i="1" l="1"/>
  <c r="K44" i="1" l="1"/>
  <c r="J58" i="1" l="1"/>
  <c r="J60" i="1"/>
  <c r="J61" i="1"/>
  <c r="H54" i="1" l="1"/>
  <c r="H55" i="1"/>
  <c r="H56" i="1"/>
  <c r="H57" i="1"/>
  <c r="H53" i="1"/>
  <c r="G54" i="1"/>
  <c r="G55" i="1"/>
  <c r="G56" i="1"/>
  <c r="G57" i="1"/>
  <c r="G53" i="1"/>
  <c r="F54" i="1"/>
  <c r="F55" i="1"/>
  <c r="F56" i="1"/>
  <c r="F57" i="1"/>
  <c r="F53" i="1"/>
  <c r="E54" i="1"/>
  <c r="E55" i="1"/>
  <c r="E56" i="1"/>
  <c r="E57" i="1"/>
  <c r="E53" i="1"/>
  <c r="D54" i="1"/>
  <c r="D55" i="1"/>
  <c r="D56" i="1"/>
  <c r="D57" i="1"/>
  <c r="D53" i="1"/>
  <c r="D43" i="1"/>
  <c r="D44" i="1"/>
  <c r="D45" i="1"/>
  <c r="D46" i="1"/>
  <c r="D42" i="1"/>
  <c r="E43" i="1"/>
  <c r="E44" i="1"/>
  <c r="E45" i="1"/>
  <c r="E46" i="1"/>
  <c r="E42" i="1"/>
  <c r="F43" i="1"/>
  <c r="F44" i="1"/>
  <c r="F45" i="1"/>
  <c r="F46" i="1"/>
  <c r="F42" i="1"/>
  <c r="G43" i="1"/>
  <c r="G44" i="1"/>
  <c r="G45" i="1"/>
  <c r="G46" i="1"/>
  <c r="G42" i="1"/>
  <c r="H43" i="1"/>
  <c r="H44" i="1"/>
  <c r="H45" i="1"/>
  <c r="H46" i="1"/>
  <c r="H42" i="1"/>
  <c r="I54" i="1"/>
  <c r="J54" i="1" s="1"/>
  <c r="I55" i="1"/>
  <c r="J55" i="1" s="1"/>
  <c r="I56" i="1"/>
  <c r="J56" i="1" s="1"/>
  <c r="I57" i="1"/>
  <c r="J57" i="1" s="1"/>
  <c r="I53" i="1"/>
  <c r="J53" i="1" s="1"/>
  <c r="I43" i="1"/>
  <c r="J43" i="1" s="1"/>
  <c r="I44" i="1"/>
  <c r="J44" i="1" s="1"/>
  <c r="I45" i="1"/>
  <c r="J45" i="1" s="1"/>
  <c r="I46" i="1"/>
  <c r="J46" i="1" s="1"/>
  <c r="I42" i="1"/>
  <c r="J42" i="1" s="1"/>
  <c r="F47" i="1"/>
  <c r="F48" i="1"/>
  <c r="F49" i="1"/>
  <c r="I47" i="1"/>
  <c r="I48" i="1"/>
  <c r="I49" i="1"/>
  <c r="I52" i="1" l="1"/>
  <c r="I14" i="1" l="1"/>
  <c r="I16" i="1" s="1"/>
  <c r="I27" i="1"/>
  <c r="I33" i="1" s="1"/>
  <c r="I59" i="1"/>
  <c r="J59" i="1" s="1"/>
  <c r="I35" i="1" l="1"/>
  <c r="K59" i="1" l="1"/>
  <c r="D38" i="1" l="1"/>
  <c r="D47" i="1"/>
  <c r="D48" i="1"/>
  <c r="D49" i="1"/>
  <c r="D59" i="1"/>
  <c r="K50" i="1"/>
  <c r="G58" i="1" l="1"/>
  <c r="G59" i="1"/>
  <c r="E47" i="1"/>
  <c r="E48" i="1"/>
  <c r="E49" i="1"/>
  <c r="E50" i="1"/>
  <c r="K47" i="1"/>
  <c r="K48" i="1"/>
  <c r="K49" i="1"/>
  <c r="L31" i="1"/>
  <c r="L8" i="1"/>
  <c r="A9" i="1"/>
  <c r="A10" i="1" s="1"/>
  <c r="A11" i="1" s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L9" i="1"/>
  <c r="L10" i="1"/>
  <c r="L11" i="1"/>
  <c r="L12" i="1"/>
  <c r="L13" i="1"/>
  <c r="K14" i="1"/>
  <c r="K16" i="1" s="1"/>
  <c r="L15" i="1"/>
  <c r="L19" i="1"/>
  <c r="L20" i="1"/>
  <c r="L21" i="1"/>
  <c r="L22" i="1"/>
  <c r="L23" i="1"/>
  <c r="L24" i="1"/>
  <c r="L25" i="1"/>
  <c r="L26" i="1"/>
  <c r="K27" i="1"/>
  <c r="K33" i="1" s="1"/>
  <c r="L28" i="1"/>
  <c r="L29" i="1"/>
  <c r="L30" i="1"/>
  <c r="L32" i="1"/>
  <c r="E38" i="1"/>
  <c r="F38" i="1"/>
  <c r="H48" i="1"/>
  <c r="D52" i="1"/>
  <c r="E52" i="1"/>
  <c r="E59" i="1"/>
  <c r="F59" i="1"/>
  <c r="H59" i="1"/>
  <c r="D60" i="1" l="1"/>
  <c r="L14" i="1"/>
  <c r="L16" i="1" s="1"/>
  <c r="E60" i="1"/>
  <c r="F60" i="1"/>
  <c r="K35" i="1"/>
  <c r="L27" i="1"/>
  <c r="L33" i="1" s="1"/>
  <c r="L35" i="1" l="1"/>
</calcChain>
</file>

<file path=xl/sharedStrings.xml><?xml version="1.0" encoding="utf-8"?>
<sst xmlns="http://schemas.openxmlformats.org/spreadsheetml/2006/main" count="81" uniqueCount="58">
  <si>
    <t>Ort:</t>
  </si>
  <si>
    <t>Wirtschaftsjahr</t>
  </si>
  <si>
    <t xml:space="preserve"> Haushaltseinkommen</t>
  </si>
  <si>
    <t xml:space="preserve"> Ordentliches Ergebnis (Bereinigter Gewinn Landwirtschaft)</t>
  </si>
  <si>
    <t xml:space="preserve"> + </t>
  </si>
  <si>
    <t>Einlagen aus nicht Erwerbseinkünften (z.B. Zinsen)</t>
  </si>
  <si>
    <t>Einlagen aus Einkommensübertragungen (z.B. Kindergeld)</t>
  </si>
  <si>
    <t>Sonstige Einlagen / Einkünfte</t>
  </si>
  <si>
    <t xml:space="preserve"> =</t>
  </si>
  <si>
    <t xml:space="preserve"> +</t>
  </si>
  <si>
    <t xml:space="preserve"> -</t>
  </si>
  <si>
    <t>+</t>
  </si>
  <si>
    <t>Entnahmen für Altenteil</t>
  </si>
  <si>
    <t>Entnahmen für sonstige Einkommensübertragungen</t>
  </si>
  <si>
    <t xml:space="preserve">Entnahmen für private Versicherungen </t>
  </si>
  <si>
    <t>Entnahmen für private Steuern</t>
  </si>
  <si>
    <t>Entnahmen für nichtlandwirtschaftliche Einkünfte</t>
  </si>
  <si>
    <t>Sonstige Entnahmen</t>
  </si>
  <si>
    <t xml:space="preserve"> Anhaltswerte für durchschnittliche Haushaltsaufwendungen</t>
  </si>
  <si>
    <t>ausgewählte WJ</t>
  </si>
  <si>
    <t>Haushaltsaufwand</t>
  </si>
  <si>
    <t>davon Lebenshaltung</t>
  </si>
  <si>
    <t>Code</t>
  </si>
  <si>
    <t>lt. BuFü</t>
  </si>
  <si>
    <t>außerhalb d. BuFü</t>
  </si>
  <si>
    <t>Familie/Betrieb:</t>
  </si>
  <si>
    <t xml:space="preserve"> Einkommen und Aufwand im landwirtschaftl. Unternehmerhaushalt</t>
  </si>
  <si>
    <t xml:space="preserve"> Haushaltsaufwand (Privataufwand)</t>
  </si>
  <si>
    <r>
      <t xml:space="preserve">Entnahmen für Lebenshaltung </t>
    </r>
    <r>
      <rPr>
        <sz val="9"/>
        <color indexed="8"/>
        <rFont val="Arial"/>
        <family val="2"/>
      </rPr>
      <t>(+ verbrauchte Löhne FamAK)</t>
    </r>
  </si>
  <si>
    <t>eigener Haushalt</t>
  </si>
  <si>
    <t>Einlagen gesamt</t>
  </si>
  <si>
    <t>Einlagen aus Privatvermögen</t>
  </si>
  <si>
    <t>Einlagen aus nichtlandwirtschaftlichen Erwerbseinkünften</t>
  </si>
  <si>
    <t>Entnahmen</t>
  </si>
  <si>
    <t>gesamt</t>
  </si>
  <si>
    <t>nicht nachhaltige Einlagen aus Zeile 2 bis 6</t>
  </si>
  <si>
    <t>Gesamteinkommen (bereinigt)</t>
  </si>
  <si>
    <t>Haushaltsaufwand (bereinigt)</t>
  </si>
  <si>
    <t>Entnahmen zur Bildung von Privatvermögen</t>
  </si>
  <si>
    <t xml:space="preserve"> bereinigte Eigenkapitalveränderung</t>
  </si>
  <si>
    <t>Aufwand für Wohnhaus (Afa, Zinsen, etc.)</t>
  </si>
  <si>
    <t>Ausgaben für Inventar Haushalt (in Zeile 10 enthalten)</t>
  </si>
  <si>
    <t>nicht nachhaltige Entnahmen aus Zeile 10 bis 17</t>
  </si>
  <si>
    <t>-</t>
  </si>
  <si>
    <t>Entnahmen zur Bildung von Privatvermögen (Zeile 15)</t>
  </si>
  <si>
    <t>Abschreibungen Haushalt (Kfz, Möbel, sonstiges Inventar …)</t>
  </si>
  <si>
    <t>2014/15*</t>
  </si>
  <si>
    <t>Pers.</t>
  </si>
  <si>
    <t xml:space="preserve">Pers. </t>
  </si>
  <si>
    <t>2015/16*</t>
  </si>
  <si>
    <t>Bemerkungen</t>
  </si>
  <si>
    <t>2016/17*</t>
  </si>
  <si>
    <t>2017/18*</t>
  </si>
  <si>
    <t>2018/19*</t>
  </si>
  <si>
    <t>*  Basisjahr = 2015; hochgerechnet auf Grundlage des Verbraucherpreisindex (VPI)</t>
  </si>
  <si>
    <t>2019/20*</t>
  </si>
  <si>
    <t>2020/21*</t>
  </si>
  <si>
    <t>2021/22*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</si>
</sst>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DM&quot;;[Red]\-#,##0.00\ &quot;DM&quot;"/>
    <numFmt numFmtId="165" formatCode="General_)"/>
    <numFmt numFmtId="166" formatCode="#,##0__"/>
  </numFmts>
  <fonts count="29" x14ac:knownFonts="1">
    <font>
      <sz val="10"/>
      <name val="MS Sans Serif"/>
    </font>
    <font>
      <sz val="10"/>
      <name val="MS Sans Serif"/>
      <family val="2"/>
    </font>
    <font>
      <sz val="10"/>
      <name val="Helv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color indexed="32"/>
      <name val="Arial"/>
      <family val="2"/>
    </font>
    <font>
      <i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165" fontId="2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3" fontId="17" fillId="0" borderId="0" xfId="0" applyNumberFormat="1" applyFont="1" applyAlignment="1" applyProtection="1">
      <alignment vertical="center"/>
    </xf>
    <xf numFmtId="3" fontId="17" fillId="0" borderId="0" xfId="0" applyNumberFormat="1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3" fontId="14" fillId="2" borderId="1" xfId="0" applyNumberFormat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 vertical="center"/>
    </xf>
    <xf numFmtId="165" fontId="18" fillId="0" borderId="5" xfId="2" applyNumberFormat="1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38" fontId="15" fillId="3" borderId="6" xfId="1" applyNumberFormat="1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38" fontId="15" fillId="3" borderId="9" xfId="1" applyNumberFormat="1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38" fontId="3" fillId="3" borderId="6" xfId="1" applyNumberFormat="1" applyFont="1" applyFill="1" applyBorder="1" applyAlignment="1" applyProtection="1">
      <alignment vertical="center"/>
    </xf>
    <xf numFmtId="0" fontId="6" fillId="3" borderId="0" xfId="0" applyFont="1" applyFill="1" applyProtection="1"/>
    <xf numFmtId="3" fontId="3" fillId="0" borderId="10" xfId="0" applyNumberFormat="1" applyFont="1" applyBorder="1" applyAlignment="1" applyProtection="1">
      <alignment horizontal="center" vertical="center"/>
    </xf>
    <xf numFmtId="3" fontId="3" fillId="0" borderId="11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8" fontId="3" fillId="3" borderId="9" xfId="1" applyNumberFormat="1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3" fontId="3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 vertical="center"/>
    </xf>
    <xf numFmtId="166" fontId="16" fillId="2" borderId="23" xfId="0" applyNumberFormat="1" applyFont="1" applyFill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166" fontId="11" fillId="0" borderId="23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49" fontId="6" fillId="0" borderId="0" xfId="0" applyNumberFormat="1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right" vertical="center"/>
    </xf>
    <xf numFmtId="1" fontId="19" fillId="0" borderId="29" xfId="0" applyNumberFormat="1" applyFont="1" applyFill="1" applyBorder="1" applyAlignment="1" applyProtection="1">
      <alignment horizontal="center" vertical="center"/>
    </xf>
    <xf numFmtId="1" fontId="19" fillId="0" borderId="30" xfId="0" applyNumberFormat="1" applyFont="1" applyFill="1" applyBorder="1" applyAlignment="1" applyProtection="1">
      <alignment horizontal="center" vertical="center"/>
    </xf>
    <xf numFmtId="1" fontId="19" fillId="0" borderId="31" xfId="0" applyNumberFormat="1" applyFont="1" applyFill="1" applyBorder="1" applyAlignment="1" applyProtection="1">
      <alignment horizontal="center" vertical="center"/>
    </xf>
    <xf numFmtId="1" fontId="19" fillId="0" borderId="32" xfId="0" applyNumberFormat="1" applyFont="1" applyBorder="1" applyAlignment="1" applyProtection="1">
      <alignment horizontal="center" vertical="center"/>
    </xf>
    <xf numFmtId="1" fontId="19" fillId="0" borderId="31" xfId="0" applyNumberFormat="1" applyFont="1" applyBorder="1" applyAlignment="1" applyProtection="1">
      <alignment horizontal="center" vertical="center"/>
    </xf>
    <xf numFmtId="1" fontId="22" fillId="2" borderId="2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1" fontId="22" fillId="0" borderId="22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Continuous" vertical="center"/>
    </xf>
    <xf numFmtId="3" fontId="15" fillId="0" borderId="0" xfId="0" applyNumberFormat="1" applyFont="1" applyBorder="1" applyAlignment="1" applyProtection="1">
      <alignment horizontal="center" vertical="center"/>
    </xf>
    <xf numFmtId="3" fontId="15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right" vertical="center" wrapText="1"/>
    </xf>
    <xf numFmtId="166" fontId="16" fillId="2" borderId="20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centerContinuous" vertical="center"/>
    </xf>
    <xf numFmtId="0" fontId="6" fillId="0" borderId="1" xfId="0" applyFont="1" applyBorder="1" applyProtection="1"/>
    <xf numFmtId="49" fontId="6" fillId="0" borderId="33" xfId="0" applyNumberFormat="1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3" fontId="10" fillId="2" borderId="34" xfId="2" applyNumberFormat="1" applyFont="1" applyFill="1" applyBorder="1" applyAlignment="1" applyProtection="1">
      <alignment horizontal="centerContinuous" vertical="center"/>
    </xf>
    <xf numFmtId="165" fontId="6" fillId="0" borderId="15" xfId="2" applyFont="1" applyBorder="1" applyAlignment="1" applyProtection="1">
      <alignment horizontal="centerContinuous" vertical="center"/>
    </xf>
    <xf numFmtId="49" fontId="25" fillId="0" borderId="35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1" fontId="19" fillId="0" borderId="38" xfId="0" applyNumberFormat="1" applyFont="1" applyFill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vertical="center"/>
    </xf>
    <xf numFmtId="0" fontId="15" fillId="0" borderId="40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vertical="center"/>
    </xf>
    <xf numFmtId="0" fontId="15" fillId="0" borderId="40" xfId="0" applyFont="1" applyBorder="1" applyAlignment="1" applyProtection="1">
      <alignment horizontal="left" vertical="center"/>
    </xf>
    <xf numFmtId="0" fontId="12" fillId="0" borderId="40" xfId="0" applyFont="1" applyBorder="1" applyAlignment="1" applyProtection="1">
      <alignment horizontal="left" vertical="center"/>
    </xf>
    <xf numFmtId="0" fontId="12" fillId="0" borderId="41" xfId="0" applyFont="1" applyBorder="1" applyAlignment="1" applyProtection="1">
      <alignment horizontal="left" vertical="center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</xf>
    <xf numFmtId="0" fontId="14" fillId="0" borderId="45" xfId="0" applyFont="1" applyBorder="1" applyAlignment="1" applyProtection="1">
      <alignment horizontal="left" vertical="center"/>
    </xf>
    <xf numFmtId="1" fontId="19" fillId="0" borderId="22" xfId="0" applyNumberFormat="1" applyFont="1" applyFill="1" applyBorder="1" applyAlignment="1" applyProtection="1">
      <alignment horizontal="center" vertical="center"/>
    </xf>
    <xf numFmtId="166" fontId="14" fillId="4" borderId="46" xfId="0" applyNumberFormat="1" applyFont="1" applyFill="1" applyBorder="1" applyAlignment="1" applyProtection="1">
      <alignment horizontal="right" vertical="center"/>
    </xf>
    <xf numFmtId="166" fontId="22" fillId="2" borderId="22" xfId="0" applyNumberFormat="1" applyFont="1" applyFill="1" applyBorder="1" applyAlignment="1" applyProtection="1">
      <alignment horizontal="right" vertical="center"/>
    </xf>
    <xf numFmtId="1" fontId="19" fillId="0" borderId="38" xfId="0" applyNumberFormat="1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1" fontId="19" fillId="0" borderId="22" xfId="0" applyNumberFormat="1" applyFont="1" applyBorder="1" applyAlignment="1" applyProtection="1">
      <alignment horizontal="center" vertical="center"/>
    </xf>
    <xf numFmtId="166" fontId="14" fillId="0" borderId="23" xfId="0" applyNumberFormat="1" applyFont="1" applyBorder="1" applyAlignment="1" applyProtection="1">
      <alignment horizontal="right" vertical="center"/>
    </xf>
    <xf numFmtId="166" fontId="14" fillId="0" borderId="47" xfId="0" applyNumberFormat="1" applyFont="1" applyBorder="1" applyAlignment="1" applyProtection="1">
      <alignment horizontal="right" vertical="center"/>
    </xf>
    <xf numFmtId="166" fontId="14" fillId="0" borderId="48" xfId="0" applyNumberFormat="1" applyFont="1" applyBorder="1" applyAlignment="1" applyProtection="1">
      <alignment horizontal="right" vertical="center"/>
    </xf>
    <xf numFmtId="166" fontId="14" fillId="0" borderId="49" xfId="0" applyNumberFormat="1" applyFont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28" fillId="0" borderId="50" xfId="0" applyFont="1" applyBorder="1" applyAlignment="1" applyProtection="1">
      <alignment horizontal="center" vertical="center" wrapText="1"/>
    </xf>
    <xf numFmtId="166" fontId="14" fillId="2" borderId="37" xfId="0" applyNumberFormat="1" applyFont="1" applyFill="1" applyBorder="1" applyAlignment="1" applyProtection="1">
      <alignment horizontal="right" vertical="center"/>
    </xf>
    <xf numFmtId="166" fontId="14" fillId="0" borderId="51" xfId="0" applyNumberFormat="1" applyFont="1" applyBorder="1" applyAlignment="1" applyProtection="1">
      <alignment horizontal="right" vertical="center"/>
    </xf>
    <xf numFmtId="166" fontId="14" fillId="0" borderId="52" xfId="0" applyNumberFormat="1" applyFont="1" applyBorder="1" applyAlignment="1" applyProtection="1">
      <alignment horizontal="right" vertical="center"/>
    </xf>
    <xf numFmtId="166" fontId="14" fillId="0" borderId="53" xfId="0" applyNumberFormat="1" applyFont="1" applyBorder="1" applyAlignment="1" applyProtection="1">
      <alignment horizontal="right" vertical="center"/>
    </xf>
    <xf numFmtId="166" fontId="14" fillId="0" borderId="54" xfId="0" applyNumberFormat="1" applyFont="1" applyFill="1" applyBorder="1" applyAlignment="1" applyProtection="1">
      <alignment horizontal="right" vertical="center"/>
    </xf>
    <xf numFmtId="166" fontId="16" fillId="2" borderId="54" xfId="0" applyNumberFormat="1" applyFont="1" applyFill="1" applyBorder="1" applyAlignment="1" applyProtection="1">
      <alignment horizontal="right" vertical="center"/>
    </xf>
    <xf numFmtId="6" fontId="15" fillId="2" borderId="4" xfId="3" applyNumberFormat="1" applyFont="1" applyFill="1" applyBorder="1" applyAlignment="1" applyProtection="1">
      <alignment horizontal="center" vertical="center"/>
    </xf>
    <xf numFmtId="6" fontId="15" fillId="2" borderId="31" xfId="3" applyNumberFormat="1" applyFont="1" applyFill="1" applyBorder="1" applyAlignment="1" applyProtection="1">
      <alignment horizontal="center" vertical="center"/>
    </xf>
    <xf numFmtId="166" fontId="14" fillId="5" borderId="55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Protection="1"/>
    <xf numFmtId="166" fontId="14" fillId="0" borderId="55" xfId="0" applyNumberFormat="1" applyFont="1" applyFill="1" applyBorder="1" applyAlignment="1" applyProtection="1">
      <alignment horizontal="right" vertical="center"/>
    </xf>
    <xf numFmtId="166" fontId="14" fillId="5" borderId="2" xfId="0" applyNumberFormat="1" applyFont="1" applyFill="1" applyBorder="1" applyAlignment="1" applyProtection="1">
      <alignment horizontal="right" vertical="center"/>
      <protection locked="0"/>
    </xf>
    <xf numFmtId="166" fontId="14" fillId="5" borderId="4" xfId="0" applyNumberFormat="1" applyFont="1" applyFill="1" applyBorder="1" applyAlignment="1" applyProtection="1">
      <alignment horizontal="right" vertical="center"/>
      <protection locked="0"/>
    </xf>
    <xf numFmtId="166" fontId="14" fillId="5" borderId="6" xfId="0" applyNumberFormat="1" applyFont="1" applyFill="1" applyBorder="1" applyAlignment="1" applyProtection="1">
      <alignment horizontal="right" vertical="center"/>
      <protection locked="0"/>
    </xf>
    <xf numFmtId="166" fontId="14" fillId="2" borderId="54" xfId="0" applyNumberFormat="1" applyFont="1" applyFill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vertical="center"/>
    </xf>
    <xf numFmtId="0" fontId="12" fillId="0" borderId="59" xfId="0" applyFont="1" applyBorder="1" applyAlignment="1" applyProtection="1">
      <alignment horizontal="left" vertical="center"/>
    </xf>
    <xf numFmtId="0" fontId="12" fillId="0" borderId="58" xfId="0" applyFont="1" applyBorder="1" applyAlignment="1" applyProtection="1">
      <alignment horizontal="left" vertical="center"/>
    </xf>
    <xf numFmtId="3" fontId="1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60" xfId="0" applyFont="1" applyBorder="1" applyAlignment="1" applyProtection="1">
      <alignment horizontal="left" vertical="center"/>
    </xf>
    <xf numFmtId="6" fontId="15" fillId="8" borderId="4" xfId="3" applyNumberFormat="1" applyFont="1" applyFill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vertical="center"/>
    </xf>
    <xf numFmtId="6" fontId="15" fillId="8" borderId="6" xfId="3" applyNumberFormat="1" applyFont="1" applyFill="1" applyBorder="1" applyAlignment="1" applyProtection="1">
      <alignment horizontal="center" vertical="center"/>
    </xf>
    <xf numFmtId="3" fontId="21" fillId="0" borderId="10" xfId="0" applyNumberFormat="1" applyFont="1" applyBorder="1" applyAlignment="1" applyProtection="1">
      <alignment horizontal="center" vertical="center"/>
    </xf>
    <xf numFmtId="3" fontId="21" fillId="0" borderId="11" xfId="0" applyNumberFormat="1" applyFont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3" fontId="3" fillId="3" borderId="66" xfId="0" applyNumberFormat="1" applyFont="1" applyFill="1" applyBorder="1" applyAlignment="1" applyProtection="1">
      <alignment horizontal="center" vertical="center"/>
    </xf>
    <xf numFmtId="3" fontId="3" fillId="3" borderId="65" xfId="0" applyNumberFormat="1" applyFont="1" applyFill="1" applyBorder="1" applyAlignment="1" applyProtection="1">
      <alignment horizontal="center" vertical="center"/>
    </xf>
    <xf numFmtId="3" fontId="3" fillId="0" borderId="61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right" vertical="center"/>
    </xf>
    <xf numFmtId="166" fontId="14" fillId="0" borderId="20" xfId="0" applyNumberFormat="1" applyFont="1" applyBorder="1" applyAlignment="1" applyProtection="1">
      <alignment horizontal="right" vertical="center"/>
    </xf>
    <xf numFmtId="0" fontId="13" fillId="0" borderId="67" xfId="0" applyFont="1" applyFill="1" applyBorder="1" applyAlignment="1" applyProtection="1">
      <alignment horizontal="center" vertical="center" wrapText="1"/>
    </xf>
    <xf numFmtId="6" fontId="15" fillId="8" borderId="69" xfId="3" applyNumberFormat="1" applyFont="1" applyFill="1" applyBorder="1" applyAlignment="1" applyProtection="1">
      <alignment horizontal="center" vertical="center"/>
    </xf>
    <xf numFmtId="6" fontId="11" fillId="5" borderId="40" xfId="3" applyNumberFormat="1" applyFont="1" applyFill="1" applyBorder="1" applyAlignment="1" applyProtection="1">
      <alignment horizontal="center" vertical="center"/>
      <protection locked="0"/>
    </xf>
    <xf numFmtId="6" fontId="11" fillId="5" borderId="44" xfId="3" applyNumberFormat="1" applyFont="1" applyFill="1" applyBorder="1" applyAlignment="1" applyProtection="1">
      <alignment horizontal="center" vertical="center"/>
      <protection locked="0"/>
    </xf>
    <xf numFmtId="6" fontId="11" fillId="5" borderId="68" xfId="3" applyNumberFormat="1" applyFont="1" applyFill="1" applyBorder="1" applyAlignment="1" applyProtection="1">
      <alignment horizontal="center" vertical="center"/>
      <protection locked="0"/>
    </xf>
    <xf numFmtId="6" fontId="11" fillId="5" borderId="63" xfId="3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vertical="center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 wrapText="1"/>
    </xf>
    <xf numFmtId="6" fontId="11" fillId="5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wrapText="1"/>
    </xf>
    <xf numFmtId="49" fontId="26" fillId="0" borderId="74" xfId="0" applyNumberFormat="1" applyFont="1" applyBorder="1" applyAlignment="1" applyProtection="1">
      <alignment horizontal="center" vertical="center"/>
    </xf>
    <xf numFmtId="166" fontId="14" fillId="5" borderId="5" xfId="0" applyNumberFormat="1" applyFont="1" applyFill="1" applyBorder="1" applyAlignment="1" applyProtection="1">
      <alignment horizontal="right" vertical="center"/>
      <protection locked="0"/>
    </xf>
    <xf numFmtId="166" fontId="14" fillId="0" borderId="21" xfId="0" applyNumberFormat="1" applyFont="1" applyBorder="1" applyAlignment="1" applyProtection="1">
      <alignment horizontal="right" vertical="center"/>
    </xf>
    <xf numFmtId="166" fontId="14" fillId="5" borderId="23" xfId="0" applyNumberFormat="1" applyFont="1" applyFill="1" applyBorder="1" applyAlignment="1" applyProtection="1">
      <alignment horizontal="right" vertical="center"/>
    </xf>
    <xf numFmtId="166" fontId="14" fillId="5" borderId="5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</xf>
    <xf numFmtId="0" fontId="15" fillId="0" borderId="78" xfId="0" applyFont="1" applyBorder="1" applyAlignment="1" applyProtection="1">
      <alignment horizontal="center" vertical="center"/>
    </xf>
    <xf numFmtId="6" fontId="15" fillId="2" borderId="79" xfId="3" applyNumberFormat="1" applyFont="1" applyFill="1" applyBorder="1" applyAlignment="1" applyProtection="1">
      <alignment horizontal="center" vertical="center"/>
    </xf>
    <xf numFmtId="6" fontId="15" fillId="8" borderId="79" xfId="3" applyNumberFormat="1" applyFont="1" applyFill="1" applyBorder="1" applyAlignment="1" applyProtection="1">
      <alignment horizontal="center" vertical="center"/>
    </xf>
    <xf numFmtId="6" fontId="15" fillId="8" borderId="80" xfId="3" applyNumberFormat="1" applyFont="1" applyFill="1" applyBorder="1" applyAlignment="1" applyProtection="1">
      <alignment horizontal="center" vertical="center"/>
    </xf>
    <xf numFmtId="38" fontId="15" fillId="0" borderId="81" xfId="1" applyNumberFormat="1" applyFont="1" applyBorder="1" applyAlignment="1" applyProtection="1">
      <alignment horizontal="center" vertical="center"/>
    </xf>
    <xf numFmtId="6" fontId="15" fillId="2" borderId="82" xfId="3" applyNumberFormat="1" applyFont="1" applyFill="1" applyBorder="1" applyAlignment="1" applyProtection="1">
      <alignment horizontal="center" vertical="center"/>
    </xf>
    <xf numFmtId="6" fontId="15" fillId="8" borderId="82" xfId="3" applyNumberFormat="1" applyFont="1" applyFill="1" applyBorder="1" applyAlignment="1" applyProtection="1">
      <alignment horizontal="center" vertical="center"/>
    </xf>
    <xf numFmtId="6" fontId="15" fillId="8" borderId="83" xfId="3" applyNumberFormat="1" applyFont="1" applyFill="1" applyBorder="1" applyAlignment="1" applyProtection="1">
      <alignment horizontal="center" vertical="center"/>
    </xf>
    <xf numFmtId="38" fontId="15" fillId="0" borderId="84" xfId="1" applyNumberFormat="1" applyFont="1" applyBorder="1" applyAlignment="1" applyProtection="1">
      <alignment horizontal="center" vertical="center"/>
    </xf>
    <xf numFmtId="6" fontId="15" fillId="2" borderId="85" xfId="3" applyNumberFormat="1" applyFont="1" applyFill="1" applyBorder="1" applyAlignment="1" applyProtection="1">
      <alignment horizontal="center" vertical="center"/>
    </xf>
    <xf numFmtId="6" fontId="15" fillId="8" borderId="85" xfId="3" applyNumberFormat="1" applyFont="1" applyFill="1" applyBorder="1" applyAlignment="1" applyProtection="1">
      <alignment horizontal="center" vertical="center"/>
    </xf>
    <xf numFmtId="6" fontId="15" fillId="8" borderId="86" xfId="3" applyNumberFormat="1" applyFont="1" applyFill="1" applyBorder="1" applyAlignment="1" applyProtection="1">
      <alignment horizontal="center" vertical="center"/>
    </xf>
    <xf numFmtId="6" fontId="15" fillId="2" borderId="80" xfId="3" applyNumberFormat="1" applyFont="1" applyFill="1" applyBorder="1" applyAlignment="1" applyProtection="1">
      <alignment horizontal="center" vertical="center"/>
    </xf>
    <xf numFmtId="6" fontId="15" fillId="2" borderId="83" xfId="3" applyNumberFormat="1" applyFont="1" applyFill="1" applyBorder="1" applyAlignment="1" applyProtection="1">
      <alignment horizontal="center" vertical="center"/>
    </xf>
    <xf numFmtId="6" fontId="15" fillId="2" borderId="86" xfId="3" applyNumberFormat="1" applyFont="1" applyFill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3" fontId="18" fillId="5" borderId="52" xfId="0" applyNumberFormat="1" applyFont="1" applyFill="1" applyBorder="1" applyAlignment="1" applyProtection="1">
      <alignment horizontal="center" vertical="center"/>
      <protection locked="0"/>
    </xf>
    <xf numFmtId="3" fontId="18" fillId="5" borderId="48" xfId="0" applyNumberFormat="1" applyFont="1" applyFill="1" applyBorder="1" applyAlignment="1" applyProtection="1">
      <alignment horizontal="center" vertical="center"/>
      <protection locked="0"/>
    </xf>
    <xf numFmtId="3" fontId="18" fillId="5" borderId="49" xfId="0" applyNumberFormat="1" applyFont="1" applyFill="1" applyBorder="1" applyAlignment="1" applyProtection="1">
      <alignment horizontal="center" vertical="center"/>
      <protection locked="0"/>
    </xf>
    <xf numFmtId="3" fontId="18" fillId="5" borderId="47" xfId="0" applyNumberFormat="1" applyFont="1" applyFill="1" applyBorder="1" applyAlignment="1" applyProtection="1">
      <alignment horizontal="center" vertical="center"/>
      <protection locked="0"/>
    </xf>
    <xf numFmtId="166" fontId="14" fillId="0" borderId="20" xfId="0" applyNumberFormat="1" applyFont="1" applyFill="1" applyBorder="1" applyAlignment="1" applyProtection="1">
      <alignment vertical="center"/>
    </xf>
    <xf numFmtId="166" fontId="14" fillId="5" borderId="56" xfId="0" applyNumberFormat="1" applyFont="1" applyFill="1" applyBorder="1" applyAlignment="1" applyProtection="1">
      <alignment vertical="center"/>
      <protection locked="0"/>
    </xf>
    <xf numFmtId="166" fontId="14" fillId="5" borderId="55" xfId="0" applyNumberFormat="1" applyFont="1" applyFill="1" applyBorder="1" applyAlignment="1" applyProtection="1">
      <alignment vertical="center"/>
      <protection locked="0"/>
    </xf>
    <xf numFmtId="166" fontId="14" fillId="5" borderId="57" xfId="0" applyNumberFormat="1" applyFont="1" applyFill="1" applyBorder="1" applyAlignment="1" applyProtection="1">
      <alignment vertical="center"/>
      <protection locked="0"/>
    </xf>
    <xf numFmtId="166" fontId="14" fillId="0" borderId="23" xfId="0" applyNumberFormat="1" applyFont="1" applyBorder="1" applyAlignment="1" applyProtection="1">
      <alignment vertical="center"/>
    </xf>
    <xf numFmtId="0" fontId="21" fillId="8" borderId="21" xfId="0" applyFont="1" applyFill="1" applyBorder="1" applyAlignment="1" applyProtection="1">
      <alignment horizontal="center" vertical="center" wrapText="1"/>
    </xf>
    <xf numFmtId="0" fontId="21" fillId="8" borderId="64" xfId="0" applyFont="1" applyFill="1" applyBorder="1" applyAlignment="1" applyProtection="1">
      <alignment horizontal="center" vertical="center" wrapText="1"/>
    </xf>
    <xf numFmtId="6" fontId="18" fillId="0" borderId="82" xfId="0" applyNumberFormat="1" applyFont="1" applyBorder="1" applyAlignment="1" applyProtection="1">
      <alignment horizontal="center" vertical="center"/>
    </xf>
    <xf numFmtId="0" fontId="18" fillId="0" borderId="82" xfId="0" applyFont="1" applyBorder="1" applyAlignment="1" applyProtection="1">
      <alignment horizontal="center" vertical="center"/>
    </xf>
    <xf numFmtId="6" fontId="18" fillId="0" borderId="85" xfId="0" applyNumberFormat="1" applyFont="1" applyBorder="1" applyAlignment="1" applyProtection="1">
      <alignment horizontal="center" vertical="center"/>
    </xf>
    <xf numFmtId="0" fontId="18" fillId="0" borderId="85" xfId="0" applyFont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6" fontId="18" fillId="0" borderId="79" xfId="0" applyNumberFormat="1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</xf>
    <xf numFmtId="0" fontId="0" fillId="0" borderId="73" xfId="0" applyBorder="1" applyAlignment="1">
      <alignment horizontal="center" vertical="center"/>
    </xf>
    <xf numFmtId="49" fontId="26" fillId="0" borderId="75" xfId="0" applyNumberFormat="1" applyFont="1" applyBorder="1" applyAlignment="1" applyProtection="1">
      <alignment horizontal="center" vertical="center"/>
    </xf>
    <xf numFmtId="49" fontId="26" fillId="0" borderId="36" xfId="0" applyNumberFormat="1" applyFont="1" applyBorder="1" applyAlignment="1" applyProtection="1">
      <alignment horizontal="center" vertical="center"/>
    </xf>
    <xf numFmtId="166" fontId="14" fillId="5" borderId="2" xfId="0" applyNumberFormat="1" applyFont="1" applyFill="1" applyBorder="1" applyAlignment="1" applyProtection="1">
      <alignment horizontal="right" vertical="center"/>
      <protection locked="0"/>
    </xf>
    <xf numFmtId="166" fontId="14" fillId="5" borderId="39" xfId="0" applyNumberFormat="1" applyFont="1" applyFill="1" applyBorder="1" applyAlignment="1" applyProtection="1">
      <alignment horizontal="right" vertical="center"/>
      <protection locked="0"/>
    </xf>
    <xf numFmtId="166" fontId="14" fillId="5" borderId="7" xfId="0" applyNumberFormat="1" applyFont="1" applyFill="1" applyBorder="1" applyAlignment="1" applyProtection="1">
      <alignment horizontal="right" vertical="center"/>
      <protection locked="0"/>
    </xf>
    <xf numFmtId="166" fontId="14" fillId="5" borderId="41" xfId="0" applyNumberFormat="1" applyFont="1" applyFill="1" applyBorder="1" applyAlignment="1" applyProtection="1">
      <alignment horizontal="right" vertical="center"/>
      <protection locked="0"/>
    </xf>
    <xf numFmtId="166" fontId="14" fillId="5" borderId="62" xfId="0" applyNumberFormat="1" applyFont="1" applyFill="1" applyBorder="1" applyAlignment="1" applyProtection="1">
      <alignment horizontal="right" vertical="center"/>
      <protection locked="0"/>
    </xf>
    <xf numFmtId="166" fontId="14" fillId="5" borderId="76" xfId="0" applyNumberFormat="1" applyFont="1" applyFill="1" applyBorder="1" applyAlignment="1" applyProtection="1">
      <alignment horizontal="right" vertical="center"/>
      <protection locked="0"/>
    </xf>
    <xf numFmtId="0" fontId="18" fillId="0" borderId="79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66" fontId="11" fillId="0" borderId="20" xfId="0" applyNumberFormat="1" applyFont="1" applyBorder="1" applyAlignment="1" applyProtection="1">
      <alignment horizontal="center" vertical="center"/>
    </xf>
    <xf numFmtId="166" fontId="11" fillId="0" borderId="45" xfId="0" applyNumberFormat="1" applyFont="1" applyBorder="1" applyAlignment="1" applyProtection="1">
      <alignment horizontal="center" vertical="center"/>
    </xf>
    <xf numFmtId="166" fontId="14" fillId="6" borderId="25" xfId="0" applyNumberFormat="1" applyFont="1" applyFill="1" applyBorder="1" applyAlignment="1" applyProtection="1">
      <alignment horizontal="right" vertical="center"/>
    </xf>
    <xf numFmtId="166" fontId="14" fillId="6" borderId="77" xfId="0" applyNumberFormat="1" applyFont="1" applyFill="1" applyBorder="1" applyAlignment="1" applyProtection="1">
      <alignment horizontal="right" vertical="center"/>
    </xf>
    <xf numFmtId="166" fontId="14" fillId="5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87" xfId="0" applyBorder="1" applyAlignment="1">
      <alignment horizontal="right" vertical="center"/>
    </xf>
    <xf numFmtId="166" fontId="14" fillId="6" borderId="7" xfId="0" applyNumberFormat="1" applyFont="1" applyFill="1" applyBorder="1" applyAlignment="1" applyProtection="1">
      <alignment horizontal="right" vertical="center"/>
    </xf>
    <xf numFmtId="166" fontId="14" fillId="6" borderId="41" xfId="0" applyNumberFormat="1" applyFont="1" applyFill="1" applyBorder="1" applyAlignment="1" applyProtection="1">
      <alignment horizontal="right" vertical="center"/>
    </xf>
    <xf numFmtId="166" fontId="16" fillId="2" borderId="20" xfId="0" applyNumberFormat="1" applyFont="1" applyFill="1" applyBorder="1" applyAlignment="1" applyProtection="1">
      <alignment horizontal="center" vertical="center"/>
    </xf>
    <xf numFmtId="166" fontId="16" fillId="2" borderId="45" xfId="0" applyNumberFormat="1" applyFont="1" applyFill="1" applyBorder="1" applyAlignment="1" applyProtection="1">
      <alignment horizontal="center" vertical="center"/>
    </xf>
    <xf numFmtId="166" fontId="14" fillId="5" borderId="20" xfId="0" applyNumberFormat="1" applyFont="1" applyFill="1" applyBorder="1" applyAlignment="1" applyProtection="1">
      <alignment horizontal="right" vertical="center"/>
    </xf>
    <xf numFmtId="166" fontId="14" fillId="5" borderId="45" xfId="0" applyNumberFormat="1" applyFont="1" applyFill="1" applyBorder="1" applyAlignment="1" applyProtection="1">
      <alignment horizontal="right" vertical="center"/>
    </xf>
    <xf numFmtId="166" fontId="14" fillId="0" borderId="20" xfId="0" applyNumberFormat="1" applyFont="1" applyBorder="1" applyAlignment="1" applyProtection="1">
      <alignment horizontal="right" vertical="center"/>
    </xf>
    <xf numFmtId="166" fontId="14" fillId="0" borderId="45" xfId="0" applyNumberFormat="1" applyFont="1" applyBorder="1" applyAlignment="1" applyProtection="1">
      <alignment horizontal="right" vertical="center"/>
    </xf>
    <xf numFmtId="166" fontId="14" fillId="5" borderId="25" xfId="0" applyNumberFormat="1" applyFont="1" applyFill="1" applyBorder="1" applyAlignment="1" applyProtection="1">
      <alignment horizontal="right" vertical="center"/>
      <protection locked="0"/>
    </xf>
    <xf numFmtId="166" fontId="14" fillId="5" borderId="77" xfId="0" applyNumberFormat="1" applyFont="1" applyFill="1" applyBorder="1" applyAlignment="1" applyProtection="1">
      <alignment horizontal="right" vertical="center"/>
      <protection locked="0"/>
    </xf>
    <xf numFmtId="166" fontId="16" fillId="2" borderId="20" xfId="0" applyNumberFormat="1" applyFont="1" applyFill="1" applyBorder="1" applyAlignment="1" applyProtection="1">
      <alignment horizontal="right" vertical="center"/>
    </xf>
    <xf numFmtId="0" fontId="0" fillId="0" borderId="45" xfId="0" applyBorder="1" applyAlignment="1">
      <alignment horizontal="right" vertical="center"/>
    </xf>
  </cellXfs>
  <cellStyles count="4">
    <cellStyle name="Komma" xfId="1" builtinId="3"/>
    <cellStyle name="Standard" xfId="0" builtinId="0"/>
    <cellStyle name="Standard_KurzAna" xfId="2"/>
    <cellStyle name="Währung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showZeros="0" tabSelected="1" view="pageLayout" zoomScaleNormal="60" workbookViewId="0">
      <selection activeCell="A2" sqref="A2:L2"/>
    </sheetView>
  </sheetViews>
  <sheetFormatPr baseColWidth="10" defaultColWidth="20.5703125" defaultRowHeight="12.75" x14ac:dyDescent="0.2"/>
  <cols>
    <col min="1" max="1" width="6.7109375" style="1" customWidth="1"/>
    <col min="2" max="2" width="3.5703125" style="2" customWidth="1"/>
    <col min="3" max="3" width="7.42578125" style="3" customWidth="1"/>
    <col min="4" max="4" width="11.42578125" style="3" customWidth="1"/>
    <col min="5" max="5" width="11.28515625" style="3" customWidth="1"/>
    <col min="6" max="6" width="10.7109375" style="3" customWidth="1"/>
    <col min="7" max="7" width="10.42578125" style="3" bestFit="1" customWidth="1"/>
    <col min="8" max="8" width="10.5703125" style="4" bestFit="1" customWidth="1"/>
    <col min="9" max="10" width="10.5703125" style="5" bestFit="1" customWidth="1"/>
    <col min="11" max="11" width="19.7109375" style="5" customWidth="1"/>
    <col min="12" max="12" width="20.42578125" style="1" customWidth="1"/>
    <col min="13" max="18" width="8.5703125" style="1" customWidth="1"/>
    <col min="19" max="16384" width="20.5703125" style="1"/>
  </cols>
  <sheetData>
    <row r="1" spans="1:18" ht="6.6" customHeight="1" x14ac:dyDescent="0.2"/>
    <row r="2" spans="1:18" s="6" customFormat="1" ht="33" customHeight="1" x14ac:dyDescent="0.2">
      <c r="A2" s="221" t="s">
        <v>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7"/>
      <c r="N2" s="7"/>
      <c r="O2" s="7"/>
      <c r="P2" s="7"/>
      <c r="Q2" s="7"/>
      <c r="R2" s="7"/>
    </row>
    <row r="3" spans="1:18" s="6" customFormat="1" ht="15.6" customHeight="1" x14ac:dyDescent="0.2">
      <c r="B3" s="8"/>
      <c r="C3" s="9"/>
      <c r="D3" s="9"/>
      <c r="E3" s="9"/>
      <c r="F3" s="9"/>
      <c r="G3" s="9"/>
      <c r="H3" s="10"/>
      <c r="I3" s="11"/>
      <c r="J3" s="11"/>
      <c r="K3" s="11"/>
      <c r="M3" s="7"/>
      <c r="N3" s="7"/>
      <c r="O3" s="7"/>
      <c r="P3" s="7"/>
      <c r="Q3" s="7"/>
      <c r="R3" s="7"/>
    </row>
    <row r="4" spans="1:18" s="6" customFormat="1" ht="19.350000000000001" customHeight="1" x14ac:dyDescent="0.2">
      <c r="A4" s="12" t="s">
        <v>25</v>
      </c>
      <c r="B4" s="8"/>
      <c r="C4" s="7"/>
      <c r="D4" s="13"/>
      <c r="E4" s="14"/>
      <c r="F4" s="81" t="s">
        <v>0</v>
      </c>
      <c r="G4" s="81"/>
      <c r="H4" s="15"/>
      <c r="I4" s="14"/>
      <c r="J4" s="14"/>
      <c r="K4" s="100"/>
      <c r="L4" s="7"/>
      <c r="M4" s="7"/>
      <c r="N4" s="7"/>
      <c r="O4" s="7"/>
      <c r="P4" s="7"/>
      <c r="Q4" s="7"/>
      <c r="R4" s="7"/>
    </row>
    <row r="5" spans="1:18" s="6" customFormat="1" ht="13.9" customHeight="1" thickBot="1" x14ac:dyDescent="0.25">
      <c r="A5" s="7"/>
      <c r="B5" s="7"/>
      <c r="C5" s="7"/>
      <c r="D5" s="7"/>
      <c r="E5" s="7"/>
      <c r="F5" s="9"/>
      <c r="G5" s="9"/>
      <c r="H5" s="7"/>
      <c r="I5" s="7"/>
      <c r="J5" s="7"/>
      <c r="K5" s="7"/>
      <c r="M5" s="7"/>
      <c r="N5" s="7"/>
      <c r="O5" s="7"/>
      <c r="P5" s="7"/>
      <c r="Q5" s="7"/>
      <c r="R5" s="7"/>
    </row>
    <row r="6" spans="1:18" s="6" customFormat="1" ht="20.65" customHeight="1" x14ac:dyDescent="0.2">
      <c r="B6" s="8"/>
      <c r="C6" s="9"/>
      <c r="D6" s="9"/>
      <c r="E6" s="9"/>
      <c r="F6" s="9"/>
      <c r="G6" s="9"/>
      <c r="H6" s="104" t="s">
        <v>1</v>
      </c>
      <c r="I6" s="105"/>
      <c r="J6" s="105"/>
      <c r="K6" s="105"/>
      <c r="L6" s="107"/>
      <c r="M6" s="7"/>
      <c r="N6" s="7"/>
      <c r="O6" s="7"/>
      <c r="P6" s="7"/>
      <c r="Q6" s="7"/>
      <c r="R6" s="7"/>
    </row>
    <row r="7" spans="1:18" s="6" customFormat="1" ht="19.350000000000001" customHeight="1" thickBot="1" x14ac:dyDescent="0.25">
      <c r="A7" s="103" t="s">
        <v>2</v>
      </c>
      <c r="B7" s="8"/>
      <c r="C7" s="9"/>
      <c r="D7" s="9"/>
      <c r="E7" s="9"/>
      <c r="F7" s="9"/>
      <c r="G7" s="9"/>
      <c r="H7" s="106" t="s">
        <v>22</v>
      </c>
      <c r="I7" s="230" t="s">
        <v>23</v>
      </c>
      <c r="J7" s="231"/>
      <c r="K7" s="184" t="s">
        <v>24</v>
      </c>
      <c r="L7" s="134" t="s">
        <v>34</v>
      </c>
      <c r="M7" s="7"/>
      <c r="N7" s="7"/>
      <c r="O7" s="7"/>
      <c r="P7" s="7"/>
      <c r="Q7" s="7"/>
      <c r="R7" s="7"/>
    </row>
    <row r="8" spans="1:18" s="6" customFormat="1" ht="22.15" customHeight="1" x14ac:dyDescent="0.2">
      <c r="A8" s="58">
        <v>1</v>
      </c>
      <c r="B8" s="59" t="s">
        <v>3</v>
      </c>
      <c r="C8" s="60"/>
      <c r="D8" s="60"/>
      <c r="E8" s="60"/>
      <c r="F8" s="60"/>
      <c r="G8" s="60"/>
      <c r="H8" s="82"/>
      <c r="I8" s="247"/>
      <c r="J8" s="248"/>
      <c r="K8" s="123"/>
      <c r="L8" s="135">
        <f>I8</f>
        <v>0</v>
      </c>
      <c r="M8" s="7"/>
      <c r="N8" s="7"/>
      <c r="O8" s="7"/>
      <c r="P8" s="7"/>
      <c r="Q8" s="7"/>
      <c r="R8" s="7"/>
    </row>
    <row r="9" spans="1:18" s="6" customFormat="1" ht="22.15" customHeight="1" x14ac:dyDescent="0.2">
      <c r="A9" s="61">
        <f t="shared" ref="A9:A16" si="0">A8+1</f>
        <v>2</v>
      </c>
      <c r="B9" s="17" t="s">
        <v>11</v>
      </c>
      <c r="C9" s="18" t="s">
        <v>32</v>
      </c>
      <c r="D9" s="19"/>
      <c r="E9" s="19"/>
      <c r="F9" s="111"/>
      <c r="G9" s="111"/>
      <c r="H9" s="83">
        <v>1580</v>
      </c>
      <c r="I9" s="232"/>
      <c r="J9" s="233"/>
      <c r="K9" s="146"/>
      <c r="L9" s="136">
        <f>I9+K9</f>
        <v>0</v>
      </c>
      <c r="M9" s="144"/>
      <c r="N9" s="7"/>
      <c r="O9" s="7"/>
      <c r="P9" s="7"/>
      <c r="Q9" s="7"/>
      <c r="R9" s="7"/>
    </row>
    <row r="10" spans="1:18" s="6" customFormat="1" ht="22.15" customHeight="1" x14ac:dyDescent="0.2">
      <c r="A10" s="62">
        <f t="shared" si="0"/>
        <v>3</v>
      </c>
      <c r="B10" s="35" t="s">
        <v>4</v>
      </c>
      <c r="C10" s="112" t="s">
        <v>5</v>
      </c>
      <c r="D10" s="113"/>
      <c r="E10" s="113"/>
      <c r="F10" s="113"/>
      <c r="G10" s="150"/>
      <c r="H10" s="84">
        <v>1581</v>
      </c>
      <c r="I10" s="234"/>
      <c r="J10" s="235"/>
      <c r="K10" s="147"/>
      <c r="L10" s="137">
        <f>I10+K10</f>
        <v>0</v>
      </c>
      <c r="M10" s="144"/>
      <c r="N10" s="7"/>
      <c r="O10" s="7"/>
      <c r="P10" s="7"/>
      <c r="Q10" s="7"/>
      <c r="R10" s="7"/>
    </row>
    <row r="11" spans="1:18" s="6" customFormat="1" ht="22.15" customHeight="1" x14ac:dyDescent="0.2">
      <c r="A11" s="62">
        <f t="shared" si="0"/>
        <v>4</v>
      </c>
      <c r="B11" s="35" t="s">
        <v>11</v>
      </c>
      <c r="C11" s="112" t="s">
        <v>31</v>
      </c>
      <c r="D11" s="113"/>
      <c r="E11" s="113"/>
      <c r="F11" s="113"/>
      <c r="G11" s="150"/>
      <c r="H11" s="84">
        <v>1582</v>
      </c>
      <c r="I11" s="234"/>
      <c r="J11" s="235"/>
      <c r="K11" s="147"/>
      <c r="L11" s="137">
        <f>I11+K11</f>
        <v>0</v>
      </c>
      <c r="M11" s="144"/>
      <c r="N11" s="7"/>
      <c r="O11" s="7"/>
      <c r="P11" s="7"/>
      <c r="Q11" s="7"/>
      <c r="R11" s="7"/>
    </row>
    <row r="12" spans="1:18" s="6" customFormat="1" ht="22.15" customHeight="1" x14ac:dyDescent="0.2">
      <c r="A12" s="62">
        <f t="shared" si="0"/>
        <v>5</v>
      </c>
      <c r="B12" s="35" t="s">
        <v>4</v>
      </c>
      <c r="C12" s="114" t="s">
        <v>6</v>
      </c>
      <c r="D12" s="115"/>
      <c r="E12" s="115"/>
      <c r="F12" s="116"/>
      <c r="G12" s="151"/>
      <c r="H12" s="84">
        <v>1583</v>
      </c>
      <c r="I12" s="234"/>
      <c r="J12" s="235"/>
      <c r="K12" s="147"/>
      <c r="L12" s="137">
        <f>I12+K12</f>
        <v>0</v>
      </c>
      <c r="N12" s="7"/>
      <c r="O12" s="7"/>
      <c r="P12" s="7"/>
      <c r="Q12" s="7"/>
      <c r="R12" s="7"/>
    </row>
    <row r="13" spans="1:18" s="6" customFormat="1" ht="22.15" customHeight="1" thickBot="1" x14ac:dyDescent="0.25">
      <c r="A13" s="117">
        <f t="shared" si="0"/>
        <v>6</v>
      </c>
      <c r="B13" s="118" t="s">
        <v>4</v>
      </c>
      <c r="C13" s="119" t="s">
        <v>7</v>
      </c>
      <c r="D13" s="120"/>
      <c r="E13" s="120"/>
      <c r="F13" s="155"/>
      <c r="G13" s="152"/>
      <c r="H13" s="110">
        <v>1588</v>
      </c>
      <c r="I13" s="236"/>
      <c r="J13" s="237"/>
      <c r="K13" s="148"/>
      <c r="L13" s="138">
        <f>I13+K13</f>
        <v>0</v>
      </c>
      <c r="N13" s="7"/>
      <c r="O13" s="7"/>
      <c r="P13" s="7"/>
      <c r="Q13" s="7"/>
      <c r="R13" s="7"/>
    </row>
    <row r="14" spans="1:18" s="6" customFormat="1" ht="22.15" customHeight="1" thickBot="1" x14ac:dyDescent="0.25">
      <c r="A14" s="64">
        <f t="shared" si="0"/>
        <v>7</v>
      </c>
      <c r="B14" s="65" t="s">
        <v>8</v>
      </c>
      <c r="C14" s="67" t="s">
        <v>30</v>
      </c>
      <c r="D14" s="67"/>
      <c r="E14" s="67"/>
      <c r="F14" s="67"/>
      <c r="G14" s="121"/>
      <c r="H14" s="122">
        <v>1589</v>
      </c>
      <c r="I14" s="255">
        <f>SUM(I9:I13)</f>
        <v>0</v>
      </c>
      <c r="J14" s="256"/>
      <c r="K14" s="210">
        <f>SUM(K9:K13)</f>
        <v>0</v>
      </c>
      <c r="L14" s="139">
        <f>SUM(L9:L13)</f>
        <v>0</v>
      </c>
      <c r="M14" s="144"/>
      <c r="N14" s="7"/>
      <c r="O14" s="7"/>
      <c r="P14" s="7"/>
      <c r="Q14" s="7"/>
      <c r="R14" s="7"/>
    </row>
    <row r="15" spans="1:18" s="6" customFormat="1" ht="22.15" customHeight="1" thickBot="1" x14ac:dyDescent="0.25">
      <c r="A15" s="63">
        <f t="shared" si="0"/>
        <v>8</v>
      </c>
      <c r="B15" s="25" t="s">
        <v>10</v>
      </c>
      <c r="C15" s="26" t="s">
        <v>35</v>
      </c>
      <c r="D15" s="27"/>
      <c r="E15" s="27"/>
      <c r="F15" s="27"/>
      <c r="G15" s="27"/>
      <c r="H15" s="110"/>
      <c r="I15" s="253"/>
      <c r="J15" s="254"/>
      <c r="K15" s="187"/>
      <c r="L15" s="149">
        <f>I15+K15</f>
        <v>0</v>
      </c>
      <c r="M15" s="7"/>
      <c r="N15" s="7"/>
      <c r="O15" s="7"/>
      <c r="P15" s="7"/>
      <c r="Q15" s="7"/>
      <c r="R15" s="7"/>
    </row>
    <row r="16" spans="1:18" s="6" customFormat="1" ht="22.15" customHeight="1" thickBot="1" x14ac:dyDescent="0.25">
      <c r="A16" s="64">
        <f t="shared" si="0"/>
        <v>9</v>
      </c>
      <c r="B16" s="65" t="s">
        <v>8</v>
      </c>
      <c r="C16" s="66" t="s">
        <v>36</v>
      </c>
      <c r="D16" s="67"/>
      <c r="E16" s="67"/>
      <c r="F16" s="67"/>
      <c r="G16" s="67"/>
      <c r="H16" s="124"/>
      <c r="I16" s="259">
        <f>I8+I14-I15</f>
        <v>0</v>
      </c>
      <c r="J16" s="260"/>
      <c r="K16" s="97">
        <f>K8+K14-K15</f>
        <v>0</v>
      </c>
      <c r="L16" s="140">
        <f>L8+L14-L15</f>
        <v>0</v>
      </c>
      <c r="M16" s="7"/>
      <c r="N16" s="7"/>
      <c r="O16" s="7"/>
      <c r="P16" s="7"/>
      <c r="Q16" s="7"/>
      <c r="R16" s="7"/>
    </row>
    <row r="17" spans="1:18" ht="13.9" customHeight="1" x14ac:dyDescent="0.2">
      <c r="A17" s="28"/>
      <c r="B17" s="8"/>
      <c r="C17" s="9"/>
      <c r="D17" s="9"/>
      <c r="E17" s="9"/>
      <c r="F17" s="9"/>
      <c r="G17" s="9"/>
      <c r="H17" s="29"/>
      <c r="I17" s="30"/>
      <c r="J17" s="30"/>
      <c r="K17" s="30"/>
      <c r="M17" s="7"/>
      <c r="N17" s="7"/>
      <c r="O17" s="7"/>
      <c r="P17" s="7"/>
      <c r="Q17" s="7"/>
      <c r="R17" s="7"/>
    </row>
    <row r="18" spans="1:18" s="6" customFormat="1" ht="22.15" customHeight="1" thickBot="1" x14ac:dyDescent="0.25">
      <c r="A18" s="16" t="s">
        <v>27</v>
      </c>
      <c r="B18" s="31"/>
      <c r="C18" s="32"/>
      <c r="D18" s="33"/>
      <c r="E18" s="33"/>
      <c r="F18" s="33"/>
      <c r="G18" s="33"/>
      <c r="H18" s="34"/>
      <c r="I18" s="34"/>
      <c r="J18" s="34"/>
      <c r="K18" s="34"/>
      <c r="M18" s="7"/>
      <c r="N18" s="7"/>
      <c r="O18" s="7"/>
      <c r="P18" s="7"/>
      <c r="Q18" s="7"/>
      <c r="R18" s="7"/>
    </row>
    <row r="19" spans="1:18" s="6" customFormat="1" ht="22.15" customHeight="1" x14ac:dyDescent="0.2">
      <c r="A19" s="69">
        <f>A16+1</f>
        <v>10</v>
      </c>
      <c r="B19" s="70"/>
      <c r="C19" s="71" t="s">
        <v>28</v>
      </c>
      <c r="D19" s="72"/>
      <c r="E19" s="72"/>
      <c r="F19" s="72"/>
      <c r="G19" s="72"/>
      <c r="H19" s="85">
        <v>1571</v>
      </c>
      <c r="I19" s="257"/>
      <c r="J19" s="258"/>
      <c r="K19" s="211"/>
      <c r="L19" s="129">
        <f t="shared" ref="L19:L26" si="1">I19+K19</f>
        <v>0</v>
      </c>
      <c r="M19" s="7"/>
      <c r="O19" s="7"/>
      <c r="P19" s="7"/>
      <c r="Q19" s="7"/>
      <c r="R19" s="7"/>
    </row>
    <row r="20" spans="1:18" s="6" customFormat="1" ht="22.15" customHeight="1" x14ac:dyDescent="0.2">
      <c r="A20" s="73">
        <f t="shared" ref="A20:A33" si="2">A19+1</f>
        <v>11</v>
      </c>
      <c r="B20" s="20" t="s">
        <v>11</v>
      </c>
      <c r="C20" s="21" t="s">
        <v>12</v>
      </c>
      <c r="D20" s="22"/>
      <c r="E20" s="22"/>
      <c r="F20" s="22"/>
      <c r="G20" s="22"/>
      <c r="H20" s="86">
        <v>1572</v>
      </c>
      <c r="I20" s="147"/>
      <c r="J20" s="188"/>
      <c r="K20" s="212"/>
      <c r="L20" s="130">
        <f t="shared" si="1"/>
        <v>0</v>
      </c>
      <c r="M20" s="7"/>
      <c r="O20" s="7"/>
      <c r="P20" s="7"/>
      <c r="Q20" s="7"/>
      <c r="R20" s="7"/>
    </row>
    <row r="21" spans="1:18" s="6" customFormat="1" ht="22.15" customHeight="1" x14ac:dyDescent="0.2">
      <c r="A21" s="73">
        <f t="shared" si="2"/>
        <v>12</v>
      </c>
      <c r="B21" s="20" t="s">
        <v>11</v>
      </c>
      <c r="C21" s="21" t="s">
        <v>13</v>
      </c>
      <c r="D21" s="22"/>
      <c r="E21" s="22"/>
      <c r="F21" s="22"/>
      <c r="G21" s="22"/>
      <c r="H21" s="86">
        <v>1573</v>
      </c>
      <c r="I21" s="234"/>
      <c r="J21" s="235"/>
      <c r="K21" s="212"/>
      <c r="L21" s="130">
        <f t="shared" si="1"/>
        <v>0</v>
      </c>
      <c r="M21" s="7"/>
      <c r="O21" s="7"/>
      <c r="P21" s="7"/>
      <c r="Q21" s="7"/>
      <c r="R21" s="7"/>
    </row>
    <row r="22" spans="1:18" s="6" customFormat="1" ht="22.15" customHeight="1" x14ac:dyDescent="0.2">
      <c r="A22" s="73">
        <f t="shared" si="2"/>
        <v>13</v>
      </c>
      <c r="B22" s="20" t="s">
        <v>11</v>
      </c>
      <c r="C22" s="21" t="s">
        <v>14</v>
      </c>
      <c r="D22" s="22"/>
      <c r="E22" s="22"/>
      <c r="F22" s="22"/>
      <c r="G22" s="22"/>
      <c r="H22" s="86">
        <v>1574</v>
      </c>
      <c r="I22" s="234"/>
      <c r="J22" s="235"/>
      <c r="K22" s="212"/>
      <c r="L22" s="130">
        <f t="shared" si="1"/>
        <v>0</v>
      </c>
      <c r="M22" s="7"/>
      <c r="O22" s="7"/>
      <c r="P22" s="7"/>
      <c r="Q22" s="7"/>
      <c r="R22" s="7"/>
    </row>
    <row r="23" spans="1:18" ht="22.15" customHeight="1" x14ac:dyDescent="0.2">
      <c r="A23" s="73">
        <f t="shared" si="2"/>
        <v>14</v>
      </c>
      <c r="B23" s="20" t="s">
        <v>11</v>
      </c>
      <c r="C23" s="23" t="s">
        <v>15</v>
      </c>
      <c r="D23" s="24"/>
      <c r="E23" s="24"/>
      <c r="F23" s="24"/>
      <c r="G23" s="24"/>
      <c r="H23" s="86">
        <v>1575</v>
      </c>
      <c r="I23" s="234"/>
      <c r="J23" s="235"/>
      <c r="K23" s="212"/>
      <c r="L23" s="130">
        <f t="shared" si="1"/>
        <v>0</v>
      </c>
      <c r="M23" s="7"/>
      <c r="O23" s="7"/>
      <c r="P23" s="7"/>
      <c r="Q23" s="7"/>
      <c r="R23" s="7"/>
    </row>
    <row r="24" spans="1:18" ht="22.15" customHeight="1" x14ac:dyDescent="0.2">
      <c r="A24" s="73">
        <f t="shared" si="2"/>
        <v>15</v>
      </c>
      <c r="B24" s="20" t="s">
        <v>11</v>
      </c>
      <c r="C24" s="23" t="s">
        <v>38</v>
      </c>
      <c r="D24" s="24"/>
      <c r="E24" s="24"/>
      <c r="F24" s="24"/>
      <c r="G24" s="24"/>
      <c r="H24" s="86">
        <v>1576</v>
      </c>
      <c r="I24" s="234"/>
      <c r="J24" s="235"/>
      <c r="K24" s="212"/>
      <c r="L24" s="130">
        <f t="shared" si="1"/>
        <v>0</v>
      </c>
      <c r="M24" s="7"/>
      <c r="O24" s="7"/>
      <c r="P24" s="7"/>
      <c r="Q24" s="7"/>
      <c r="R24" s="7"/>
    </row>
    <row r="25" spans="1:18" ht="22.15" customHeight="1" x14ac:dyDescent="0.2">
      <c r="A25" s="73">
        <f t="shared" si="2"/>
        <v>16</v>
      </c>
      <c r="B25" s="20" t="s">
        <v>11</v>
      </c>
      <c r="C25" s="23" t="s">
        <v>16</v>
      </c>
      <c r="D25" s="24"/>
      <c r="E25" s="24"/>
      <c r="F25" s="24"/>
      <c r="G25" s="24"/>
      <c r="H25" s="86">
        <v>1577</v>
      </c>
      <c r="I25" s="234"/>
      <c r="J25" s="235"/>
      <c r="K25" s="212"/>
      <c r="L25" s="130">
        <f t="shared" si="1"/>
        <v>0</v>
      </c>
      <c r="M25" s="7"/>
      <c r="O25" s="7"/>
      <c r="P25" s="7"/>
      <c r="Q25" s="7"/>
      <c r="R25" s="7"/>
    </row>
    <row r="26" spans="1:18" ht="22.15" customHeight="1" thickBot="1" x14ac:dyDescent="0.25">
      <c r="A26" s="73">
        <f t="shared" si="2"/>
        <v>17</v>
      </c>
      <c r="B26" s="25" t="s">
        <v>11</v>
      </c>
      <c r="C26" s="108" t="s">
        <v>17</v>
      </c>
      <c r="D26" s="109"/>
      <c r="E26" s="109"/>
      <c r="F26" s="109"/>
      <c r="G26" s="109"/>
      <c r="H26" s="125">
        <v>1578</v>
      </c>
      <c r="I26" s="236"/>
      <c r="J26" s="237"/>
      <c r="K26" s="213"/>
      <c r="L26" s="131">
        <f t="shared" si="1"/>
        <v>0</v>
      </c>
      <c r="M26" s="7"/>
      <c r="N26" s="7"/>
      <c r="O26" s="7"/>
      <c r="P26" s="7"/>
      <c r="Q26" s="7"/>
      <c r="R26" s="7"/>
    </row>
    <row r="27" spans="1:18" ht="22.15" customHeight="1" thickBot="1" x14ac:dyDescent="0.25">
      <c r="A27" s="126">
        <f t="shared" si="2"/>
        <v>18</v>
      </c>
      <c r="B27" s="65" t="s">
        <v>8</v>
      </c>
      <c r="C27" s="67" t="s">
        <v>33</v>
      </c>
      <c r="D27" s="67"/>
      <c r="E27" s="67"/>
      <c r="F27" s="67"/>
      <c r="G27" s="67"/>
      <c r="H27" s="127"/>
      <c r="I27" s="169">
        <f>SUM(I19:I26)</f>
        <v>0</v>
      </c>
      <c r="J27" s="186"/>
      <c r="K27" s="214">
        <f>SUM(K19:K26)</f>
        <v>0</v>
      </c>
      <c r="L27" s="128">
        <f>SUM(L19:L26)</f>
        <v>0</v>
      </c>
      <c r="M27" s="7"/>
      <c r="N27" s="7"/>
      <c r="O27" s="7"/>
      <c r="P27" s="7"/>
      <c r="Q27" s="7"/>
      <c r="R27" s="7"/>
    </row>
    <row r="28" spans="1:18" ht="22.15" customHeight="1" x14ac:dyDescent="0.2">
      <c r="A28" s="73">
        <f t="shared" si="2"/>
        <v>19</v>
      </c>
      <c r="B28" s="20" t="s">
        <v>11</v>
      </c>
      <c r="C28" s="36" t="s">
        <v>40</v>
      </c>
      <c r="D28" s="22"/>
      <c r="E28" s="22"/>
      <c r="F28" s="22"/>
      <c r="G28" s="22"/>
      <c r="H28" s="84"/>
      <c r="I28" s="245"/>
      <c r="J28" s="246"/>
      <c r="K28" s="143"/>
      <c r="L28" s="145">
        <f>I28+K28</f>
        <v>0</v>
      </c>
      <c r="M28" s="7"/>
      <c r="N28" s="7"/>
      <c r="O28" s="7"/>
      <c r="P28" s="7"/>
      <c r="Q28" s="7"/>
      <c r="R28" s="7"/>
    </row>
    <row r="29" spans="1:18" ht="22.15" customHeight="1" x14ac:dyDescent="0.2">
      <c r="A29" s="73">
        <f t="shared" si="2"/>
        <v>20</v>
      </c>
      <c r="B29" s="20" t="s">
        <v>9</v>
      </c>
      <c r="C29" s="23" t="s">
        <v>45</v>
      </c>
      <c r="D29" s="24"/>
      <c r="E29" s="24"/>
      <c r="F29" s="24"/>
      <c r="G29" s="24"/>
      <c r="H29" s="84"/>
      <c r="I29" s="249"/>
      <c r="J29" s="250"/>
      <c r="K29" s="143"/>
      <c r="L29" s="145">
        <f>I29+K29</f>
        <v>0</v>
      </c>
      <c r="M29" s="7"/>
      <c r="N29" s="7"/>
      <c r="O29" s="7"/>
      <c r="P29" s="7"/>
      <c r="Q29" s="7"/>
      <c r="R29" s="7"/>
    </row>
    <row r="30" spans="1:18" ht="22.15" customHeight="1" x14ac:dyDescent="0.2">
      <c r="A30" s="73">
        <f t="shared" si="2"/>
        <v>21</v>
      </c>
      <c r="B30" s="20" t="s">
        <v>10</v>
      </c>
      <c r="C30" s="23" t="s">
        <v>41</v>
      </c>
      <c r="D30" s="24"/>
      <c r="E30" s="24"/>
      <c r="F30" s="24"/>
      <c r="G30" s="24"/>
      <c r="H30" s="84"/>
      <c r="I30" s="249"/>
      <c r="J30" s="250"/>
      <c r="K30" s="143"/>
      <c r="L30" s="145">
        <f>I30+K30</f>
        <v>0</v>
      </c>
      <c r="M30" s="7"/>
      <c r="N30" s="7"/>
      <c r="O30" s="7"/>
      <c r="P30" s="7"/>
      <c r="Q30" s="7"/>
      <c r="R30" s="7"/>
    </row>
    <row r="31" spans="1:18" ht="22.15" customHeight="1" x14ac:dyDescent="0.2">
      <c r="A31" s="73">
        <f t="shared" si="2"/>
        <v>22</v>
      </c>
      <c r="B31" s="20" t="s">
        <v>43</v>
      </c>
      <c r="C31" s="23" t="s">
        <v>44</v>
      </c>
      <c r="D31" s="24"/>
      <c r="E31" s="24"/>
      <c r="F31" s="24"/>
      <c r="G31" s="24"/>
      <c r="H31" s="84"/>
      <c r="I31" s="234"/>
      <c r="J31" s="235"/>
      <c r="K31" s="143"/>
      <c r="L31" s="145">
        <f>I31+K31</f>
        <v>0</v>
      </c>
      <c r="M31" s="7"/>
      <c r="N31" s="7"/>
      <c r="O31" s="7"/>
      <c r="P31" s="7"/>
      <c r="Q31" s="7"/>
      <c r="R31" s="7"/>
    </row>
    <row r="32" spans="1:18" ht="22.15" customHeight="1" thickBot="1" x14ac:dyDescent="0.25">
      <c r="A32" s="73">
        <f>A31+1</f>
        <v>23</v>
      </c>
      <c r="B32" s="20" t="s">
        <v>10</v>
      </c>
      <c r="C32" s="23" t="s">
        <v>42</v>
      </c>
      <c r="D32" s="24"/>
      <c r="E32" s="24"/>
      <c r="F32" s="24"/>
      <c r="G32" s="24"/>
      <c r="H32" s="84"/>
      <c r="I32" s="147"/>
      <c r="J32" s="185"/>
      <c r="K32" s="143"/>
      <c r="L32" s="145">
        <f>I32+K32</f>
        <v>0</v>
      </c>
      <c r="M32" s="7"/>
      <c r="N32" s="7"/>
      <c r="O32" s="7"/>
      <c r="P32" s="7"/>
      <c r="Q32" s="7"/>
      <c r="R32" s="7"/>
    </row>
    <row r="33" spans="1:18" ht="22.15" customHeight="1" thickBot="1" x14ac:dyDescent="0.25">
      <c r="A33" s="64">
        <f t="shared" si="2"/>
        <v>24</v>
      </c>
      <c r="B33" s="65" t="s">
        <v>8</v>
      </c>
      <c r="C33" s="66" t="s">
        <v>37</v>
      </c>
      <c r="D33" s="67"/>
      <c r="E33" s="67"/>
      <c r="F33" s="67"/>
      <c r="G33" s="67"/>
      <c r="H33" s="87"/>
      <c r="I33" s="251">
        <f>I27+I28+I29-I30-I31-I32</f>
        <v>0</v>
      </c>
      <c r="J33" s="252"/>
      <c r="K33" s="68">
        <f>K27+K28+K29-K30-K32-K31</f>
        <v>0</v>
      </c>
      <c r="L33" s="68">
        <f>L27+L28+L29-L30-L31-L32</f>
        <v>0</v>
      </c>
      <c r="M33" s="7"/>
      <c r="N33" s="7"/>
      <c r="O33" s="7"/>
      <c r="P33" s="7"/>
      <c r="Q33" s="7"/>
      <c r="R33" s="7"/>
    </row>
    <row r="34" spans="1:18" ht="7.9" customHeight="1" thickBot="1" x14ac:dyDescent="0.25">
      <c r="A34" s="28"/>
      <c r="B34" s="8"/>
      <c r="C34" s="9"/>
      <c r="D34" s="9"/>
      <c r="E34" s="9"/>
      <c r="F34" s="9"/>
      <c r="G34" s="9"/>
      <c r="H34" s="88"/>
      <c r="I34" s="30"/>
      <c r="J34" s="30"/>
      <c r="K34" s="30"/>
      <c r="M34" s="7"/>
      <c r="N34" s="7"/>
      <c r="O34" s="7"/>
      <c r="P34" s="7"/>
      <c r="Q34" s="7"/>
      <c r="R34" s="7"/>
    </row>
    <row r="35" spans="1:18" ht="22.15" customHeight="1" thickBot="1" x14ac:dyDescent="0.25">
      <c r="A35" s="74">
        <f>A33+1</f>
        <v>25</v>
      </c>
      <c r="B35" s="75" t="s">
        <v>39</v>
      </c>
      <c r="C35" s="76"/>
      <c r="D35" s="76"/>
      <c r="E35" s="76"/>
      <c r="F35" s="76"/>
      <c r="G35" s="76"/>
      <c r="H35" s="89"/>
      <c r="I35" s="243">
        <f>I16-I33</f>
        <v>0</v>
      </c>
      <c r="J35" s="244"/>
      <c r="K35" s="77">
        <f>K16-K33</f>
        <v>0</v>
      </c>
      <c r="L35" s="77">
        <f>L16-L33</f>
        <v>0</v>
      </c>
      <c r="M35" s="7"/>
      <c r="N35" s="7"/>
      <c r="O35" s="7"/>
      <c r="P35" s="7"/>
      <c r="Q35" s="7"/>
      <c r="R35" s="7"/>
    </row>
    <row r="36" spans="1:18" ht="7.35" customHeight="1" x14ac:dyDescent="0.2">
      <c r="L36" s="38"/>
    </row>
    <row r="37" spans="1:18" s="6" customFormat="1" ht="33" customHeight="1" x14ac:dyDescent="0.2">
      <c r="A37" s="221" t="s">
        <v>18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3"/>
      <c r="M37" s="7"/>
      <c r="N37" s="7"/>
      <c r="O37" s="7"/>
      <c r="P37" s="7"/>
      <c r="Q37" s="7"/>
      <c r="R37" s="7"/>
    </row>
    <row r="38" spans="1:18" ht="15.6" hidden="1" customHeight="1" x14ac:dyDescent="0.2">
      <c r="A38" s="98" t="s">
        <v>19</v>
      </c>
      <c r="B38" s="99"/>
      <c r="C38" s="100"/>
      <c r="D38" s="101" t="str">
        <f>H7</f>
        <v>Code</v>
      </c>
      <c r="E38" s="101" t="str">
        <f>I7</f>
        <v>lt. BuFü</v>
      </c>
      <c r="F38" s="101" t="str">
        <f>K7</f>
        <v>außerhalb d. BuFü</v>
      </c>
      <c r="G38" s="80"/>
    </row>
    <row r="39" spans="1:18" ht="15.6" customHeight="1" thickBot="1" x14ac:dyDescent="0.25">
      <c r="A39" s="154" t="s">
        <v>54</v>
      </c>
      <c r="B39" s="78"/>
      <c r="C39" s="79"/>
      <c r="D39" s="80"/>
      <c r="E39" s="80"/>
      <c r="F39" s="80"/>
      <c r="G39" s="80"/>
    </row>
    <row r="40" spans="1:18" ht="15.6" customHeight="1" thickBot="1" x14ac:dyDescent="0.25">
      <c r="A40" s="227" t="s">
        <v>20</v>
      </c>
      <c r="B40" s="228"/>
      <c r="C40" s="228"/>
      <c r="D40" s="228"/>
      <c r="E40" s="228"/>
      <c r="F40" s="228"/>
      <c r="G40" s="228"/>
      <c r="H40" s="228"/>
      <c r="I40" s="228"/>
      <c r="J40" s="229"/>
      <c r="K40" s="102"/>
    </row>
    <row r="41" spans="1:18" ht="16.5" thickBot="1" x14ac:dyDescent="0.25">
      <c r="A41" s="157" t="s">
        <v>48</v>
      </c>
      <c r="B41" s="224" t="s">
        <v>46</v>
      </c>
      <c r="C41" s="225"/>
      <c r="D41" s="183" t="s">
        <v>49</v>
      </c>
      <c r="E41" s="183" t="s">
        <v>51</v>
      </c>
      <c r="F41" s="179" t="s">
        <v>52</v>
      </c>
      <c r="G41" s="180" t="s">
        <v>53</v>
      </c>
      <c r="H41" s="180" t="s">
        <v>55</v>
      </c>
      <c r="I41" s="180" t="s">
        <v>56</v>
      </c>
      <c r="J41" s="181" t="s">
        <v>57</v>
      </c>
      <c r="K41" s="215" t="s">
        <v>29</v>
      </c>
      <c r="L41" s="205" t="s">
        <v>50</v>
      </c>
    </row>
    <row r="42" spans="1:18" ht="21.4" customHeight="1" x14ac:dyDescent="0.2">
      <c r="A42" s="190">
        <v>2</v>
      </c>
      <c r="B42" s="226">
        <v>32900</v>
      </c>
      <c r="C42" s="226"/>
      <c r="D42" s="191">
        <f>ROUND(B42*(1.047^1),-2)</f>
        <v>34400</v>
      </c>
      <c r="E42" s="191">
        <f>ROUND(B42*(1.047^2),-2)</f>
        <v>36100</v>
      </c>
      <c r="F42" s="191">
        <f>ROUND(B42*(1.047^3),-2)</f>
        <v>37800</v>
      </c>
      <c r="G42" s="192">
        <f>ROUND(B42*(1.047^4),-2)</f>
        <v>39500</v>
      </c>
      <c r="H42" s="192">
        <f>ROUND(B42*(1.047^5),-2)</f>
        <v>41400</v>
      </c>
      <c r="I42" s="192">
        <f>ROUND(B42*(1.047^6),-2)</f>
        <v>43300</v>
      </c>
      <c r="J42" s="193">
        <f>ROUND(I42*(1.069),-2)</f>
        <v>46300</v>
      </c>
      <c r="K42" s="182"/>
      <c r="L42" s="206"/>
    </row>
    <row r="43" spans="1:18" ht="21.4" customHeight="1" x14ac:dyDescent="0.2">
      <c r="A43" s="194">
        <v>3</v>
      </c>
      <c r="B43" s="217">
        <v>37700</v>
      </c>
      <c r="C43" s="217"/>
      <c r="D43" s="195">
        <f>ROUND(B43*(1.047^1),-2)</f>
        <v>39500</v>
      </c>
      <c r="E43" s="195">
        <f>ROUND(B43*(1.047^2),-2)</f>
        <v>41300</v>
      </c>
      <c r="F43" s="195">
        <f>ROUND(B43*(1.047^3),-2)</f>
        <v>43300</v>
      </c>
      <c r="G43" s="196">
        <f>ROUND(B43*(1.047^4),-2)</f>
        <v>45300</v>
      </c>
      <c r="H43" s="196">
        <f>ROUND(B43*(1.047^5),-2)</f>
        <v>47400</v>
      </c>
      <c r="I43" s="196">
        <f>ROUND(B43*(1.047^6),-2)</f>
        <v>49700</v>
      </c>
      <c r="J43" s="197">
        <f t="shared" ref="J43:J46" si="3">ROUND(I43*(1.069),-2)</f>
        <v>53100</v>
      </c>
      <c r="K43" s="172"/>
      <c r="L43" s="207"/>
    </row>
    <row r="44" spans="1:18" ht="21.4" customHeight="1" x14ac:dyDescent="0.2">
      <c r="A44" s="194">
        <v>4</v>
      </c>
      <c r="B44" s="217">
        <v>41500</v>
      </c>
      <c r="C44" s="217"/>
      <c r="D44" s="195">
        <f>ROUND(B44*(1.047^1),-2)</f>
        <v>43500</v>
      </c>
      <c r="E44" s="195">
        <f>ROUND(B44*(1.047^2),-2)</f>
        <v>45500</v>
      </c>
      <c r="F44" s="195">
        <f>ROUND(B44*(1.047^3),-2)</f>
        <v>47600</v>
      </c>
      <c r="G44" s="196">
        <f>ROUND(B44*(1.047^4),-2)</f>
        <v>49900</v>
      </c>
      <c r="H44" s="196">
        <f>ROUND(B44*(1.047^5),-2)</f>
        <v>52200</v>
      </c>
      <c r="I44" s="196">
        <f>ROUND(B44*(1.047^6),-2)</f>
        <v>54700</v>
      </c>
      <c r="J44" s="197">
        <f t="shared" si="3"/>
        <v>58500</v>
      </c>
      <c r="K44" s="172">
        <f>L33</f>
        <v>0</v>
      </c>
      <c r="L44" s="207"/>
    </row>
    <row r="45" spans="1:18" ht="21.4" customHeight="1" x14ac:dyDescent="0.2">
      <c r="A45" s="194">
        <v>5</v>
      </c>
      <c r="B45" s="217">
        <v>43500</v>
      </c>
      <c r="C45" s="217"/>
      <c r="D45" s="195">
        <f>ROUND(B45*(1.047^1),-2)</f>
        <v>45500</v>
      </c>
      <c r="E45" s="195">
        <f>ROUND(B45*(1.047^2),-2)</f>
        <v>47700</v>
      </c>
      <c r="F45" s="195">
        <f>ROUND(B45*(1.047^3),-2)</f>
        <v>49900</v>
      </c>
      <c r="G45" s="196">
        <f>ROUND(B45*(1.047^4),-2)</f>
        <v>52300</v>
      </c>
      <c r="H45" s="196">
        <f>ROUND(B45*(1.047^5),-2)</f>
        <v>54700</v>
      </c>
      <c r="I45" s="196">
        <f>ROUND(B45*(1.047^6),-2)</f>
        <v>57300</v>
      </c>
      <c r="J45" s="197">
        <f t="shared" si="3"/>
        <v>61300</v>
      </c>
      <c r="K45" s="173"/>
      <c r="L45" s="207"/>
    </row>
    <row r="46" spans="1:18" ht="21.4" customHeight="1" thickBot="1" x14ac:dyDescent="0.25">
      <c r="A46" s="198">
        <v>6</v>
      </c>
      <c r="B46" s="219">
        <v>45100</v>
      </c>
      <c r="C46" s="219"/>
      <c r="D46" s="199">
        <f>ROUND(B46*(1.047^1),-2)</f>
        <v>47200</v>
      </c>
      <c r="E46" s="199">
        <f>ROUND(B46*(1.047^2),-2)</f>
        <v>49400</v>
      </c>
      <c r="F46" s="199">
        <f>ROUND(B46*(1.047^3),-2)</f>
        <v>51800</v>
      </c>
      <c r="G46" s="200">
        <f>ROUND(B46*(1.047^4),-2)</f>
        <v>54200</v>
      </c>
      <c r="H46" s="200">
        <f>ROUND(B46*(1.047^5),-2)</f>
        <v>56700</v>
      </c>
      <c r="I46" s="200">
        <f>ROUND(B46*(1.047^6),-2)</f>
        <v>59400</v>
      </c>
      <c r="J46" s="201">
        <f t="shared" si="3"/>
        <v>63500</v>
      </c>
      <c r="K46" s="174"/>
      <c r="L46" s="208"/>
    </row>
    <row r="47" spans="1:18" ht="21.4" hidden="1" customHeight="1" x14ac:dyDescent="0.2">
      <c r="A47" s="39"/>
      <c r="B47" s="132"/>
      <c r="C47" s="132"/>
      <c r="D47" s="142">
        <f>ROUND(A47*(1.016^12),-2)</f>
        <v>0</v>
      </c>
      <c r="E47" s="141">
        <f t="shared" ref="E47:E50" si="4">ROUND(B47*(1.016^13),-2)</f>
        <v>0</v>
      </c>
      <c r="F47" s="141">
        <f t="shared" ref="F47:F49" si="5">ROUND(B47*(1.016^3),-2)</f>
        <v>0</v>
      </c>
      <c r="G47" s="93"/>
      <c r="H47" s="93"/>
      <c r="I47" s="156">
        <f t="shared" ref="I47:I49" si="6">ROUND(B47*(1.016^6),-2)</f>
        <v>0</v>
      </c>
      <c r="J47" s="156"/>
      <c r="K47" s="156">
        <f>ROUND(D47*(1.016^17),-2)</f>
        <v>0</v>
      </c>
    </row>
    <row r="48" spans="1:18" ht="21.4" hidden="1" customHeight="1" x14ac:dyDescent="0.2">
      <c r="A48" s="39"/>
      <c r="B48" s="40"/>
      <c r="C48" s="40"/>
      <c r="D48" s="142">
        <f>ROUND(B48*(1.016^12),-2)</f>
        <v>0</v>
      </c>
      <c r="E48" s="141">
        <f t="shared" si="4"/>
        <v>0</v>
      </c>
      <c r="F48" s="141">
        <f t="shared" si="5"/>
        <v>0</v>
      </c>
      <c r="G48" s="93"/>
      <c r="H48" s="93">
        <f>IF(H47&gt;0,VLOOKUP(H47,$A$43:$E$46,7),0)</f>
        <v>0</v>
      </c>
      <c r="I48" s="156">
        <f t="shared" si="6"/>
        <v>0</v>
      </c>
      <c r="J48" s="156"/>
      <c r="K48" s="156">
        <f>ROUND(D48*(1.016^17),-2)</f>
        <v>0</v>
      </c>
    </row>
    <row r="49" spans="1:18" ht="21.4" hidden="1" customHeight="1" x14ac:dyDescent="0.2">
      <c r="A49" s="41"/>
      <c r="B49" s="42"/>
      <c r="C49" s="42"/>
      <c r="D49" s="142">
        <f>ROUND(A49*(1.016^12),-2)</f>
        <v>0</v>
      </c>
      <c r="E49" s="141">
        <f t="shared" si="4"/>
        <v>0</v>
      </c>
      <c r="F49" s="141">
        <f t="shared" si="5"/>
        <v>0</v>
      </c>
      <c r="G49" s="153"/>
      <c r="H49" s="94">
        <v>0</v>
      </c>
      <c r="I49" s="156">
        <f t="shared" si="6"/>
        <v>0</v>
      </c>
      <c r="J49" s="158"/>
      <c r="K49" s="158">
        <f>ROUND(D49*(1.016^17),-2)</f>
        <v>0</v>
      </c>
    </row>
    <row r="50" spans="1:18" s="6" customFormat="1" ht="7.35" customHeight="1" thickBot="1" x14ac:dyDescent="0.25">
      <c r="A50" s="43"/>
      <c r="B50" s="44"/>
      <c r="C50" s="45"/>
      <c r="D50" s="45"/>
      <c r="E50" s="141">
        <f t="shared" si="4"/>
        <v>0</v>
      </c>
      <c r="F50" s="45"/>
      <c r="G50" s="45"/>
      <c r="H50" s="95"/>
      <c r="I50" s="96"/>
      <c r="J50" s="96"/>
      <c r="K50" s="171">
        <f>ROUND(D50*(1.016^17),-2)</f>
        <v>0</v>
      </c>
      <c r="M50" s="7"/>
      <c r="N50" s="7"/>
      <c r="O50" s="7"/>
      <c r="P50" s="7"/>
      <c r="Q50" s="7"/>
      <c r="R50" s="7"/>
    </row>
    <row r="51" spans="1:18" ht="15.6" customHeight="1" thickBot="1" x14ac:dyDescent="0.25">
      <c r="A51" s="239" t="s">
        <v>21</v>
      </c>
      <c r="B51" s="228"/>
      <c r="C51" s="228"/>
      <c r="D51" s="228"/>
      <c r="E51" s="228"/>
      <c r="F51" s="240"/>
      <c r="G51" s="240"/>
      <c r="H51" s="240"/>
      <c r="I51" s="240"/>
      <c r="J51" s="241"/>
      <c r="K51" s="92"/>
    </row>
    <row r="52" spans="1:18" ht="16.5" thickBot="1" x14ac:dyDescent="0.25">
      <c r="A52" s="157" t="s">
        <v>47</v>
      </c>
      <c r="B52" s="242" t="s">
        <v>46</v>
      </c>
      <c r="C52" s="242"/>
      <c r="D52" s="183" t="str">
        <f>D41</f>
        <v>2015/16*</v>
      </c>
      <c r="E52" s="183" t="str">
        <f>E41</f>
        <v>2016/17*</v>
      </c>
      <c r="F52" s="178" t="s">
        <v>52</v>
      </c>
      <c r="G52" s="170" t="s">
        <v>53</v>
      </c>
      <c r="H52" s="170" t="s">
        <v>55</v>
      </c>
      <c r="I52" s="189" t="str">
        <f>I41</f>
        <v>2020/21*</v>
      </c>
      <c r="J52" s="176" t="s">
        <v>57</v>
      </c>
      <c r="K52" s="216" t="s">
        <v>29</v>
      </c>
      <c r="L52" s="205" t="s">
        <v>50</v>
      </c>
    </row>
    <row r="53" spans="1:18" ht="21.4" customHeight="1" x14ac:dyDescent="0.2">
      <c r="A53" s="190">
        <v>2</v>
      </c>
      <c r="B53" s="226">
        <v>17600</v>
      </c>
      <c r="C53" s="238"/>
      <c r="D53" s="191">
        <f>ROUND(B53*(1.047^1),-2)</f>
        <v>18400</v>
      </c>
      <c r="E53" s="191">
        <f>ROUND(B53*(1.047^2),-2)</f>
        <v>19300</v>
      </c>
      <c r="F53" s="191">
        <f>ROUND(B53*(1.047^3),-2)</f>
        <v>20200</v>
      </c>
      <c r="G53" s="191">
        <f>ROUND(B53*(1.047^4),-2)</f>
        <v>21100</v>
      </c>
      <c r="H53" s="191">
        <f>ROUND(B53*(1.047^5),-2)</f>
        <v>22100</v>
      </c>
      <c r="I53" s="191">
        <f>ROUND(B53*(1.047^6),-2)</f>
        <v>23200</v>
      </c>
      <c r="J53" s="202">
        <f>ROUND(I53*1.069,-2)</f>
        <v>24800</v>
      </c>
      <c r="K53" s="172"/>
      <c r="L53" s="209"/>
    </row>
    <row r="54" spans="1:18" ht="21.4" customHeight="1" x14ac:dyDescent="0.2">
      <c r="A54" s="194">
        <v>3</v>
      </c>
      <c r="B54" s="217">
        <v>20900</v>
      </c>
      <c r="C54" s="218"/>
      <c r="D54" s="195">
        <f t="shared" ref="D54:D57" si="7">ROUND(B54*(1.047^1),-2)</f>
        <v>21900</v>
      </c>
      <c r="E54" s="195">
        <f t="shared" ref="E54:E57" si="8">ROUND(B54*(1.047^2),-2)</f>
        <v>22900</v>
      </c>
      <c r="F54" s="195">
        <f t="shared" ref="F54:F57" si="9">ROUND(B54*(1.047^3),-2)</f>
        <v>24000</v>
      </c>
      <c r="G54" s="195">
        <f t="shared" ref="G54:G57" si="10">ROUND(B54*(1.047^4),-2)</f>
        <v>25100</v>
      </c>
      <c r="H54" s="195">
        <f t="shared" ref="H54:H57" si="11">ROUND(B54*(1.047^5),-2)</f>
        <v>26300</v>
      </c>
      <c r="I54" s="195">
        <f t="shared" ref="I54:I57" si="12">ROUND(B54*(1.047^6),-2)</f>
        <v>27500</v>
      </c>
      <c r="J54" s="203">
        <f t="shared" ref="J54:J61" si="13">ROUND(I54*1.069,-2)</f>
        <v>29400</v>
      </c>
      <c r="K54" s="172"/>
      <c r="L54" s="207"/>
    </row>
    <row r="55" spans="1:18" ht="21.4" customHeight="1" x14ac:dyDescent="0.2">
      <c r="A55" s="194">
        <v>4</v>
      </c>
      <c r="B55" s="217">
        <v>23200</v>
      </c>
      <c r="C55" s="218"/>
      <c r="D55" s="195">
        <f t="shared" si="7"/>
        <v>24300</v>
      </c>
      <c r="E55" s="195">
        <f t="shared" si="8"/>
        <v>25400</v>
      </c>
      <c r="F55" s="195">
        <f t="shared" si="9"/>
        <v>26600</v>
      </c>
      <c r="G55" s="195">
        <f t="shared" si="10"/>
        <v>27900</v>
      </c>
      <c r="H55" s="195">
        <f t="shared" si="11"/>
        <v>29200</v>
      </c>
      <c r="I55" s="195">
        <f t="shared" si="12"/>
        <v>30600</v>
      </c>
      <c r="J55" s="203">
        <f t="shared" si="13"/>
        <v>32700</v>
      </c>
      <c r="K55" s="172">
        <f>L19</f>
        <v>0</v>
      </c>
      <c r="L55" s="207"/>
    </row>
    <row r="56" spans="1:18" ht="21.4" customHeight="1" x14ac:dyDescent="0.2">
      <c r="A56" s="194">
        <v>5</v>
      </c>
      <c r="B56" s="217">
        <v>24200</v>
      </c>
      <c r="C56" s="218"/>
      <c r="D56" s="195">
        <f t="shared" si="7"/>
        <v>25300</v>
      </c>
      <c r="E56" s="195">
        <f t="shared" si="8"/>
        <v>26500</v>
      </c>
      <c r="F56" s="195">
        <f t="shared" si="9"/>
        <v>27800</v>
      </c>
      <c r="G56" s="195">
        <f t="shared" si="10"/>
        <v>29100</v>
      </c>
      <c r="H56" s="195">
        <f t="shared" si="11"/>
        <v>30400</v>
      </c>
      <c r="I56" s="195">
        <f t="shared" si="12"/>
        <v>31900</v>
      </c>
      <c r="J56" s="203">
        <f t="shared" si="13"/>
        <v>34100</v>
      </c>
      <c r="K56" s="172"/>
      <c r="L56" s="207"/>
    </row>
    <row r="57" spans="1:18" ht="21.4" customHeight="1" thickBot="1" x14ac:dyDescent="0.25">
      <c r="A57" s="198">
        <v>6</v>
      </c>
      <c r="B57" s="219">
        <v>24500</v>
      </c>
      <c r="C57" s="220"/>
      <c r="D57" s="199">
        <f t="shared" si="7"/>
        <v>25700</v>
      </c>
      <c r="E57" s="199">
        <f t="shared" si="8"/>
        <v>26900</v>
      </c>
      <c r="F57" s="199">
        <f t="shared" si="9"/>
        <v>28100</v>
      </c>
      <c r="G57" s="199">
        <f t="shared" si="10"/>
        <v>29400</v>
      </c>
      <c r="H57" s="199">
        <f t="shared" si="11"/>
        <v>30800</v>
      </c>
      <c r="I57" s="199">
        <f t="shared" si="12"/>
        <v>32300</v>
      </c>
      <c r="J57" s="204">
        <f t="shared" si="13"/>
        <v>34500</v>
      </c>
      <c r="K57" s="175"/>
      <c r="L57" s="208"/>
    </row>
    <row r="58" spans="1:18" ht="15.6" hidden="1" customHeight="1" x14ac:dyDescent="0.2">
      <c r="A58" s="46"/>
      <c r="B58" s="133"/>
      <c r="C58" s="133"/>
      <c r="D58" s="91"/>
      <c r="E58" s="91"/>
      <c r="F58" s="90"/>
      <c r="G58" s="141">
        <f>ROUND(B58*1.016^15,-2)</f>
        <v>0</v>
      </c>
      <c r="H58" s="90"/>
      <c r="I58" s="91"/>
      <c r="J58" s="141">
        <f t="shared" si="13"/>
        <v>0</v>
      </c>
      <c r="K58" s="91"/>
    </row>
    <row r="59" spans="1:18" ht="15.6" hidden="1" customHeight="1" x14ac:dyDescent="0.2">
      <c r="A59" s="46"/>
      <c r="B59" s="47"/>
      <c r="C59" s="47"/>
      <c r="D59" s="48">
        <f>IF(D58&gt;0,VLOOKUP(D58,$A$53:$L$57,4),0)</f>
        <v>0</v>
      </c>
      <c r="E59" s="49">
        <f>IF(E58&gt;0,VLOOKUP(E58,$A$53:$L$57,5),0)</f>
        <v>0</v>
      </c>
      <c r="F59" s="49">
        <f>IF(F58&gt;0,VLOOKUP(F58,$A$53:$L$57,6),0)</f>
        <v>0</v>
      </c>
      <c r="G59" s="141">
        <f>ROUND(B59*1.016^16,-2)</f>
        <v>0</v>
      </c>
      <c r="H59" s="49">
        <f>IF(H58&gt;0,VLOOKUP(H58,$A$53:$L$57,7),0)</f>
        <v>0</v>
      </c>
      <c r="I59" s="48">
        <f>IF(I58&gt;0,VLOOKUP(I58,$A$53:$L$57,8),0)</f>
        <v>0</v>
      </c>
      <c r="J59" s="141">
        <f t="shared" si="13"/>
        <v>0</v>
      </c>
      <c r="K59" s="50">
        <f>IF(K58&gt;0,VLOOKUP(K58,$A$53:$L$57,9),0)</f>
        <v>0</v>
      </c>
    </row>
    <row r="60" spans="1:18" ht="15.6" hidden="1" customHeight="1" x14ac:dyDescent="0.2">
      <c r="A60" s="51"/>
      <c r="B60" s="52"/>
      <c r="C60" s="52"/>
      <c r="D60" s="159" t="e">
        <f>IF($D$38=#REF!,D59,IF($D$38=D52,E59,IF($D$38=E52,F59,IF($D$38=L52,H59,IF($D$38=#REF!,I59,IF($D$38=#REF!,K59,0))))))</f>
        <v>#REF!</v>
      </c>
      <c r="E60" s="159" t="e">
        <f>IF($E$38=#REF!,D59,IF($E$38=D52,E59,IF($E$38=E52,F59,IF($E$38=L52,H59,IF($E$38=#REF!,I59,IF($E$38=#REF!,K59,0))))))</f>
        <v>#REF!</v>
      </c>
      <c r="F60" s="160" t="e">
        <f>IF(F38=#REF!,D59,IF(F38=D52,E59,IF(F38=E52,F59,IF(F38=L52,H59,IF(F38=#REF!,I59,IF(F38=#REF!,K59,0))))))</f>
        <v>#REF!</v>
      </c>
      <c r="G60" s="160"/>
      <c r="H60" s="161">
        <v>0</v>
      </c>
      <c r="I60" s="162"/>
      <c r="J60" s="141">
        <f t="shared" si="13"/>
        <v>0</v>
      </c>
      <c r="K60" s="163"/>
    </row>
    <row r="61" spans="1:18" ht="100.35" hidden="1" customHeight="1" thickBot="1" x14ac:dyDescent="0.25">
      <c r="A61" s="53"/>
      <c r="B61" s="53"/>
      <c r="C61" s="53"/>
      <c r="D61" s="164"/>
      <c r="E61" s="165"/>
      <c r="F61" s="165"/>
      <c r="G61" s="165"/>
      <c r="H61" s="166"/>
      <c r="I61" s="167"/>
      <c r="J61" s="141">
        <f t="shared" si="13"/>
        <v>0</v>
      </c>
      <c r="K61" s="168"/>
    </row>
    <row r="62" spans="1:18" ht="100.35" customHeight="1" x14ac:dyDescent="0.2">
      <c r="A62" s="53"/>
      <c r="B62" s="53"/>
      <c r="C62" s="177"/>
      <c r="D62" s="53"/>
      <c r="E62" s="53"/>
      <c r="F62" s="53"/>
      <c r="G62" s="53"/>
    </row>
    <row r="63" spans="1:18" ht="100.35" customHeight="1" x14ac:dyDescent="0.2">
      <c r="A63" s="53"/>
      <c r="B63" s="53"/>
      <c r="C63" s="53"/>
      <c r="D63" s="53"/>
      <c r="E63" s="53"/>
      <c r="F63" s="53"/>
      <c r="G63" s="53"/>
    </row>
    <row r="64" spans="1:18" ht="100.35" customHeight="1" x14ac:dyDescent="0.2">
      <c r="A64" s="53"/>
      <c r="B64" s="53"/>
      <c r="C64" s="53"/>
      <c r="D64" s="53"/>
      <c r="E64" s="53"/>
      <c r="F64" s="53"/>
      <c r="G64" s="53"/>
    </row>
    <row r="65" spans="1:18" ht="70.349999999999994" customHeight="1" x14ac:dyDescent="0.2">
      <c r="A65" s="53"/>
      <c r="B65" s="53"/>
      <c r="C65" s="53"/>
      <c r="D65" s="53"/>
      <c r="E65" s="53"/>
      <c r="F65" s="53"/>
      <c r="G65" s="53"/>
    </row>
    <row r="66" spans="1:18" s="3" customFormat="1" ht="13.15" customHeight="1" x14ac:dyDescent="0.2">
      <c r="A66" s="54"/>
      <c r="B66" s="55"/>
      <c r="C66" s="37"/>
      <c r="D66" s="37"/>
      <c r="E66" s="37"/>
      <c r="F66" s="37"/>
      <c r="G66" s="37"/>
      <c r="H66" s="4"/>
      <c r="I66" s="56"/>
      <c r="J66" s="56"/>
      <c r="K66" s="57"/>
      <c r="L66" s="7"/>
      <c r="M66" s="1"/>
      <c r="N66" s="1"/>
      <c r="O66" s="1"/>
      <c r="P66" s="1"/>
      <c r="Q66" s="1"/>
      <c r="R66" s="1"/>
    </row>
  </sheetData>
  <mergeCells count="39">
    <mergeCell ref="I8:J8"/>
    <mergeCell ref="I29:J29"/>
    <mergeCell ref="I30:J30"/>
    <mergeCell ref="I31:J31"/>
    <mergeCell ref="I33:J33"/>
    <mergeCell ref="I15:J15"/>
    <mergeCell ref="I14:J14"/>
    <mergeCell ref="I19:J19"/>
    <mergeCell ref="I21:J21"/>
    <mergeCell ref="I22:J22"/>
    <mergeCell ref="I16:J16"/>
    <mergeCell ref="I35:J35"/>
    <mergeCell ref="I23:J23"/>
    <mergeCell ref="I24:J24"/>
    <mergeCell ref="I25:J25"/>
    <mergeCell ref="I26:J26"/>
    <mergeCell ref="I28:J28"/>
    <mergeCell ref="B54:C54"/>
    <mergeCell ref="A51:J51"/>
    <mergeCell ref="B45:C45"/>
    <mergeCell ref="B44:C44"/>
    <mergeCell ref="B52:C52"/>
    <mergeCell ref="B46:C46"/>
    <mergeCell ref="B56:C56"/>
    <mergeCell ref="B57:C57"/>
    <mergeCell ref="B55:C55"/>
    <mergeCell ref="A2:L2"/>
    <mergeCell ref="A37:L37"/>
    <mergeCell ref="B41:C41"/>
    <mergeCell ref="B42:C42"/>
    <mergeCell ref="B43:C43"/>
    <mergeCell ref="A40:J40"/>
    <mergeCell ref="I7:J7"/>
    <mergeCell ref="I9:J9"/>
    <mergeCell ref="I10:J10"/>
    <mergeCell ref="I11:J11"/>
    <mergeCell ref="I12:J12"/>
    <mergeCell ref="I13:J13"/>
    <mergeCell ref="B53:C53"/>
  </mergeCells>
  <phoneticPr fontId="0" type="noConversion"/>
  <printOptions horizontalCentered="1" gridLinesSet="0"/>
  <pageMargins left="0.59055118110236227" right="0.39370078740157483" top="0.59055118110236227" bottom="0.59055118110236227" header="0.39370078740157483" footer="0.39370078740157483"/>
  <pageSetup paperSize="9" scale="71" fitToHeight="0" orientation="portrait" blackAndWhite="1" r:id="rId1"/>
  <headerFooter alignWithMargins="0">
    <oddFooter>&amp;L&amp;"Arial,Fett Kursiv"&amp;8LEL &amp;"Arial,Standard"Schwäbisch Gmünd, Abt. 2, &amp;R&amp;"Arial,Fett"&amp;8Nr.233,10/2023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GuH 233</vt:lpstr>
      <vt:lpstr>'GuH 233'!Druckbereich</vt:lpstr>
    </vt:vector>
  </TitlesOfParts>
  <Company>LEL Schwäbisch Gmünd, Abt.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Nr233</dc:title>
  <dc:subject>Gesamteinkommen und Haushaltsaufwand</dc:subject>
  <dc:creator>Enderle, Krumm</dc:creator>
  <dc:description>Stand 10/2010</dc:description>
  <cp:lastModifiedBy>Schroeder, Gudrun (LEL-SG)</cp:lastModifiedBy>
  <cp:lastPrinted>2023-10-09T15:08:43Z</cp:lastPrinted>
  <dcterms:created xsi:type="dcterms:W3CDTF">1998-12-03T12:31:46Z</dcterms:created>
  <dcterms:modified xsi:type="dcterms:W3CDTF">2023-11-28T15:47:41Z</dcterms:modified>
</cp:coreProperties>
</file>